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uwfpcluster01.uw.lu.se\fek-nsa$\Documents\CS Practical Solutions\Aktiebolag\Liber\Koncernredovisning\Koncernredovisning 2018\Hemsida\"/>
    </mc:Choice>
  </mc:AlternateContent>
  <bookViews>
    <workbookView xWindow="120" yWindow="12" windowWidth="15180" windowHeight="9852" tabRatio="714"/>
  </bookViews>
  <sheets>
    <sheet name="2019" sheetId="17" r:id="rId1"/>
  </sheets>
  <calcPr calcId="152511"/>
</workbook>
</file>

<file path=xl/calcChain.xml><?xml version="1.0" encoding="utf-8"?>
<calcChain xmlns="http://schemas.openxmlformats.org/spreadsheetml/2006/main">
  <c r="G8" i="17" l="1"/>
  <c r="B13" i="17"/>
  <c r="B17" i="17" s="1"/>
  <c r="C13" i="17"/>
  <c r="C17" i="17" s="1"/>
  <c r="C21" i="17" s="1"/>
  <c r="C51" i="17" s="1"/>
  <c r="C64" i="17" s="1"/>
  <c r="D13" i="17"/>
  <c r="D17" i="17"/>
  <c r="D21" i="17" s="1"/>
  <c r="D51" i="17" s="1"/>
  <c r="D64" i="17" s="1"/>
  <c r="E13" i="17"/>
  <c r="E17" i="17" s="1"/>
  <c r="E21" i="17" s="1"/>
  <c r="E51" i="17" s="1"/>
  <c r="E64" i="17" s="1"/>
  <c r="F7" i="17"/>
  <c r="F13" i="17"/>
  <c r="F17" i="17" s="1"/>
  <c r="F21" i="17" s="1"/>
  <c r="G47" i="17"/>
  <c r="G49" i="17"/>
  <c r="G48" i="17"/>
  <c r="G50" i="17"/>
  <c r="G11" i="17"/>
  <c r="C44" i="17"/>
  <c r="D40" i="17"/>
  <c r="D44" i="17"/>
  <c r="E32" i="17"/>
  <c r="G32" i="17"/>
  <c r="F44" i="17"/>
  <c r="B34" i="17"/>
  <c r="B44" i="17" s="1"/>
  <c r="G41" i="17"/>
  <c r="G15" i="17"/>
  <c r="B56" i="17"/>
  <c r="G56" i="17" s="1"/>
  <c r="G53" i="17"/>
  <c r="G54" i="17"/>
  <c r="G57" i="17"/>
  <c r="G58" i="17"/>
  <c r="G59" i="17"/>
  <c r="G60" i="17"/>
  <c r="G62" i="17"/>
  <c r="G63" i="17"/>
  <c r="G33" i="17"/>
  <c r="G35" i="17"/>
  <c r="G36" i="17"/>
  <c r="G38" i="17"/>
  <c r="G39" i="17"/>
  <c r="G42" i="17"/>
  <c r="G43" i="17"/>
  <c r="G31" i="17"/>
  <c r="G6" i="17"/>
  <c r="G7" i="17"/>
  <c r="G9" i="17"/>
  <c r="G10" i="17"/>
  <c r="G14" i="17"/>
  <c r="G16" i="17"/>
  <c r="G18" i="17"/>
  <c r="G19" i="17"/>
  <c r="F28" i="17"/>
  <c r="G61" i="17"/>
  <c r="G5" i="17"/>
  <c r="F64" i="17"/>
  <c r="E44" i="17"/>
  <c r="G13" i="17"/>
  <c r="G40" i="17"/>
  <c r="G34" i="17" l="1"/>
  <c r="G44" i="17"/>
  <c r="G17" i="17"/>
  <c r="B21" i="17"/>
  <c r="B51" i="17" l="1"/>
  <c r="G21" i="17"/>
  <c r="G51" i="17" l="1"/>
  <c r="B64" i="17"/>
  <c r="G64" i="17" s="1"/>
</calcChain>
</file>

<file path=xl/sharedStrings.xml><?xml version="1.0" encoding="utf-8"?>
<sst xmlns="http://schemas.openxmlformats.org/spreadsheetml/2006/main" count="169" uniqueCount="67">
  <si>
    <t>Totalt</t>
  </si>
  <si>
    <t>Koncernen</t>
  </si>
  <si>
    <t>Nettoomsättning</t>
  </si>
  <si>
    <t>Rörelsekostnader</t>
  </si>
  <si>
    <t>Rörelseresultat</t>
  </si>
  <si>
    <t>Ränteintäkter</t>
  </si>
  <si>
    <t>Räntekostnader</t>
  </si>
  <si>
    <t>Resultat efter finansiella poster</t>
  </si>
  <si>
    <t>Årets resultat</t>
  </si>
  <si>
    <t>Tillgångar</t>
  </si>
  <si>
    <t>Varulager</t>
  </si>
  <si>
    <t>Kassa och bank</t>
  </si>
  <si>
    <t>Eget kapital och skulder</t>
  </si>
  <si>
    <t>Aktiekapital</t>
  </si>
  <si>
    <t>Kundfordringar</t>
  </si>
  <si>
    <t>Balanserad vinst</t>
  </si>
  <si>
    <t>Övriga kortfristiga skulder</t>
  </si>
  <si>
    <t>Andelar i dotterföretag</t>
  </si>
  <si>
    <t>Uppskjuten skattefordran</t>
  </si>
  <si>
    <t>Maskiner och inventarier</t>
  </si>
  <si>
    <t>Norrbuss AB</t>
  </si>
  <si>
    <t>Norrbuss Beställnings-trafik AB</t>
  </si>
  <si>
    <t>Norrbuss Linjetrafik AB</t>
  </si>
  <si>
    <t>Aktuell skatt</t>
  </si>
  <si>
    <t>Uppskjuten skatt</t>
  </si>
  <si>
    <t>Andelar i intresseföretag</t>
  </si>
  <si>
    <t>Fordringar hos dotterföretag</t>
  </si>
  <si>
    <t>Avsättningar</t>
  </si>
  <si>
    <t>Långfristiga skulder till kreditinstitut</t>
  </si>
  <si>
    <t>Kortfristiga skulder till kreditinstitut</t>
  </si>
  <si>
    <t>Leverantörsskulder</t>
  </si>
  <si>
    <t>Aktuella skatteskulder</t>
  </si>
  <si>
    <t>Förutbetalda kostnader</t>
  </si>
  <si>
    <t>Upplupna kostnader</t>
  </si>
  <si>
    <t>Uppskjuten skatteskuld</t>
  </si>
  <si>
    <t>Resultaträkning (tkr)</t>
  </si>
  <si>
    <t>Balansräkning (tkr)</t>
  </si>
  <si>
    <t>Byggnader och mark</t>
  </si>
  <si>
    <t>Övriga intäkter</t>
  </si>
  <si>
    <t>Fordon</t>
  </si>
  <si>
    <t>Bokslutsdispositioner</t>
  </si>
  <si>
    <t>Kortfristiga skulder koncernföretag</t>
  </si>
  <si>
    <t>-</t>
  </si>
  <si>
    <t>Obeskattade reserver</t>
  </si>
  <si>
    <t>Överkursfond</t>
  </si>
  <si>
    <t>Kortfristiga fordringar koncernföretag</t>
  </si>
  <si>
    <t>Långfristiga skulder till koncernföretag</t>
  </si>
  <si>
    <t>Norrbuss Verkstad AB</t>
  </si>
  <si>
    <t>Söderorts-buss AB</t>
  </si>
  <si>
    <t>Utdelning</t>
  </si>
  <si>
    <t>Skattefordringar</t>
  </si>
  <si>
    <t>Minoritet Söderorts-buss</t>
  </si>
  <si>
    <t>Skånebuss</t>
  </si>
  <si>
    <t>Minoritetsintresse</t>
  </si>
  <si>
    <t>Kontrakt</t>
  </si>
  <si>
    <t>Resultat intresseföretag</t>
  </si>
  <si>
    <t>Resultat hänförbart till minoritet</t>
  </si>
  <si>
    <t>Resultat hänförbart till moderföretaget</t>
  </si>
  <si>
    <t>Elimineringar/Justeringar</t>
  </si>
  <si>
    <t>Internt andels-innehav Startade bolag</t>
  </si>
  <si>
    <t>Övrigt tillskjutet kapital</t>
  </si>
  <si>
    <t>Avskrivningar, fordon</t>
  </si>
  <si>
    <t>Avskrivningar, maskiner och inventarier</t>
  </si>
  <si>
    <t>Avskrivningar, byggnader</t>
  </si>
  <si>
    <t>Avskrivningar, kontrakt</t>
  </si>
  <si>
    <t>Internt andels-innehav Söderortsbuss</t>
  </si>
  <si>
    <t>Över- och undervärden Söderortsbuss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</si>
</sst>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"/>
    </font>
    <font>
      <b/>
      <i/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3" fontId="1" fillId="0" borderId="0" xfId="0" applyNumberFormat="1" applyFont="1"/>
    <xf numFmtId="3" fontId="0" fillId="0" borderId="0" xfId="0" applyNumberFormat="1"/>
    <xf numFmtId="3" fontId="0" fillId="0" borderId="0" xfId="0" applyNumberFormat="1" applyBorder="1"/>
    <xf numFmtId="3" fontId="1" fillId="0" borderId="0" xfId="0" applyNumberFormat="1" applyFont="1" applyBorder="1"/>
    <xf numFmtId="3" fontId="3" fillId="0" borderId="0" xfId="0" applyNumberFormat="1" applyFont="1"/>
    <xf numFmtId="3" fontId="2" fillId="0" borderId="0" xfId="0" applyNumberFormat="1" applyFont="1" applyBorder="1" applyAlignment="1">
      <alignment horizontal="center"/>
    </xf>
    <xf numFmtId="3" fontId="0" fillId="0" borderId="0" xfId="0" applyNumberFormat="1" applyBorder="1" applyAlignment="1">
      <alignment horizontal="right"/>
    </xf>
    <xf numFmtId="3" fontId="2" fillId="0" borderId="0" xfId="0" applyNumberFormat="1" applyFont="1" applyBorder="1"/>
    <xf numFmtId="3" fontId="4" fillId="0" borderId="0" xfId="0" applyNumberFormat="1" applyFont="1"/>
    <xf numFmtId="3" fontId="4" fillId="0" borderId="0" xfId="0" applyNumberFormat="1" applyFont="1" applyBorder="1"/>
    <xf numFmtId="3" fontId="4" fillId="0" borderId="0" xfId="0" applyNumberFormat="1" applyFont="1" applyAlignment="1">
      <alignment horizontal="right"/>
    </xf>
    <xf numFmtId="3" fontId="4" fillId="0" borderId="1" xfId="0" applyNumberFormat="1" applyFont="1" applyBorder="1"/>
    <xf numFmtId="3" fontId="0" fillId="0" borderId="1" xfId="0" applyNumberFormat="1" applyBorder="1"/>
    <xf numFmtId="3" fontId="0" fillId="0" borderId="2" xfId="0" applyNumberFormat="1" applyBorder="1"/>
    <xf numFmtId="3" fontId="4" fillId="0" borderId="2" xfId="0" applyNumberFormat="1" applyFont="1" applyBorder="1"/>
    <xf numFmtId="3" fontId="3" fillId="0" borderId="0" xfId="0" applyNumberFormat="1" applyFont="1" applyBorder="1"/>
    <xf numFmtId="3" fontId="4" fillId="0" borderId="0" xfId="0" applyNumberFormat="1" applyFont="1" applyBorder="1" applyAlignment="1">
      <alignment horizontal="right"/>
    </xf>
    <xf numFmtId="3" fontId="3" fillId="0" borderId="1" xfId="0" applyNumberFormat="1" applyFont="1" applyBorder="1"/>
    <xf numFmtId="3" fontId="1" fillId="0" borderId="1" xfId="0" applyNumberFormat="1" applyFont="1" applyBorder="1"/>
    <xf numFmtId="3" fontId="2" fillId="0" borderId="2" xfId="0" applyNumberFormat="1" applyFont="1" applyBorder="1"/>
    <xf numFmtId="3" fontId="6" fillId="0" borderId="0" xfId="0" applyNumberFormat="1" applyFont="1"/>
    <xf numFmtId="3" fontId="2" fillId="0" borderId="0" xfId="0" applyNumberFormat="1" applyFont="1"/>
    <xf numFmtId="0" fontId="4" fillId="0" borderId="0" xfId="0" applyFont="1"/>
    <xf numFmtId="0" fontId="3" fillId="0" borderId="0" xfId="0" applyFont="1"/>
    <xf numFmtId="0" fontId="0" fillId="0" borderId="0" xfId="0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3" fontId="2" fillId="0" borderId="2" xfId="0" applyNumberFormat="1" applyFont="1" applyBorder="1" applyAlignment="1">
      <alignment horizontal="left" wrapText="1"/>
    </xf>
    <xf numFmtId="3" fontId="2" fillId="0" borderId="2" xfId="0" applyNumberFormat="1" applyFont="1" applyBorder="1" applyAlignment="1">
      <alignment horizontal="right" wrapText="1"/>
    </xf>
    <xf numFmtId="3" fontId="2" fillId="0" borderId="2" xfId="0" applyNumberFormat="1" applyFont="1" applyBorder="1" applyAlignment="1">
      <alignment horizontal="right"/>
    </xf>
    <xf numFmtId="3" fontId="2" fillId="0" borderId="3" xfId="0" applyNumberFormat="1" applyFont="1" applyBorder="1" applyAlignment="1">
      <alignment horizontal="right" wrapText="1"/>
    </xf>
    <xf numFmtId="3" fontId="3" fillId="0" borderId="1" xfId="0" applyNumberFormat="1" applyFont="1" applyBorder="1" applyAlignment="1">
      <alignment horizontal="right"/>
    </xf>
    <xf numFmtId="3" fontId="4" fillId="0" borderId="2" xfId="0" applyNumberFormat="1" applyFont="1" applyBorder="1" applyAlignment="1">
      <alignment horizontal="center"/>
    </xf>
    <xf numFmtId="0" fontId="0" fillId="0" borderId="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78"/>
  <sheetViews>
    <sheetView tabSelected="1" zoomScaleNormal="65" workbookViewId="0"/>
  </sheetViews>
  <sheetFormatPr defaultRowHeight="13.2" x14ac:dyDescent="0.25"/>
  <cols>
    <col min="1" max="1" width="36.33203125" customWidth="1"/>
    <col min="2" max="2" width="11.5546875" customWidth="1"/>
    <col min="3" max="3" width="13" customWidth="1"/>
    <col min="4" max="4" width="14" customWidth="1"/>
    <col min="5" max="5" width="15" customWidth="1"/>
    <col min="6" max="6" width="12.44140625" customWidth="1"/>
    <col min="7" max="7" width="11.6640625" customWidth="1"/>
    <col min="8" max="8" width="2.109375" customWidth="1"/>
    <col min="9" max="9" width="9.88671875" bestFit="1" customWidth="1"/>
    <col min="10" max="10" width="9.6640625" bestFit="1" customWidth="1"/>
    <col min="11" max="11" width="10.109375" bestFit="1" customWidth="1"/>
    <col min="12" max="12" width="12" bestFit="1" customWidth="1"/>
    <col min="13" max="13" width="10.88671875" bestFit="1" customWidth="1"/>
    <col min="14" max="14" width="11.33203125" bestFit="1" customWidth="1"/>
    <col min="15" max="15" width="9.5546875" bestFit="1" customWidth="1"/>
    <col min="16" max="16" width="11.6640625" bestFit="1" customWidth="1"/>
    <col min="17" max="17" width="10" bestFit="1" customWidth="1"/>
    <col min="18" max="18" width="11" bestFit="1" customWidth="1"/>
    <col min="19" max="21" width="12.44140625" customWidth="1"/>
    <col min="22" max="22" width="16.6640625" customWidth="1"/>
    <col min="23" max="23" width="15" customWidth="1"/>
    <col min="24" max="24" width="15.6640625" customWidth="1"/>
    <col min="25" max="25" width="14.109375" customWidth="1"/>
    <col min="26" max="26" width="13.5546875" customWidth="1"/>
    <col min="27" max="27" width="13.33203125" customWidth="1"/>
  </cols>
  <sheetData>
    <row r="1" spans="1:27" ht="12.75" customHeight="1" x14ac:dyDescent="0.25">
      <c r="A1" s="2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2.75" customHeight="1" x14ac:dyDescent="0.25">
      <c r="A2" s="12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</row>
    <row r="3" spans="1:27" ht="12.75" customHeight="1" x14ac:dyDescent="0.25">
      <c r="A3" s="22" t="s">
        <v>35</v>
      </c>
      <c r="B3" s="32"/>
      <c r="C3" s="32"/>
      <c r="D3" s="32"/>
      <c r="E3" s="33"/>
      <c r="F3" s="25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2"/>
    </row>
    <row r="4" spans="1:27" ht="44.25" customHeight="1" x14ac:dyDescent="0.25">
      <c r="A4" s="14"/>
      <c r="B4" s="28" t="s">
        <v>20</v>
      </c>
      <c r="C4" s="28" t="s">
        <v>22</v>
      </c>
      <c r="D4" s="28" t="s">
        <v>47</v>
      </c>
      <c r="E4" s="28" t="s">
        <v>21</v>
      </c>
      <c r="F4" s="30" t="s">
        <v>48</v>
      </c>
      <c r="G4" s="29" t="s">
        <v>0</v>
      </c>
      <c r="H4" s="20"/>
      <c r="I4" s="20"/>
      <c r="J4" s="20" t="s">
        <v>58</v>
      </c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9" t="s">
        <v>1</v>
      </c>
    </row>
    <row r="5" spans="1:27" ht="20.100000000000001" customHeight="1" x14ac:dyDescent="0.25">
      <c r="A5" s="2" t="s">
        <v>2</v>
      </c>
      <c r="B5" s="2">
        <v>10000</v>
      </c>
      <c r="C5" s="2">
        <v>1696552</v>
      </c>
      <c r="D5" s="2">
        <v>44602</v>
      </c>
      <c r="E5" s="2">
        <v>8625</v>
      </c>
      <c r="F5" s="2">
        <v>257423</v>
      </c>
      <c r="G5" s="3">
        <f>SUM(B5:F5)</f>
        <v>2017202</v>
      </c>
      <c r="H5" s="3"/>
      <c r="I5" s="1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</row>
    <row r="6" spans="1:27" ht="20.100000000000001" customHeight="1" x14ac:dyDescent="0.25">
      <c r="A6" s="2" t="s">
        <v>38</v>
      </c>
      <c r="B6" s="11" t="s">
        <v>42</v>
      </c>
      <c r="C6" s="2">
        <v>43265</v>
      </c>
      <c r="D6" s="2">
        <v>550</v>
      </c>
      <c r="E6" s="2">
        <v>302</v>
      </c>
      <c r="F6" s="2">
        <v>10354</v>
      </c>
      <c r="G6" s="3">
        <f t="shared" ref="G6:G21" si="0">SUM(B6:F6)</f>
        <v>54471</v>
      </c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</row>
    <row r="7" spans="1:27" ht="20.100000000000001" customHeight="1" x14ac:dyDescent="0.25">
      <c r="A7" s="2" t="s">
        <v>3</v>
      </c>
      <c r="B7" s="2">
        <v>-8602</v>
      </c>
      <c r="C7" s="2">
        <v>-1388049</v>
      </c>
      <c r="D7" s="2">
        <v>-37851</v>
      </c>
      <c r="E7" s="2">
        <v>-6895</v>
      </c>
      <c r="F7" s="2">
        <f>-225201-1700</f>
        <v>-226901</v>
      </c>
      <c r="G7" s="3">
        <f t="shared" si="0"/>
        <v>-1668298</v>
      </c>
      <c r="H7" s="3"/>
      <c r="I7" s="3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3"/>
      <c r="AA7" s="3"/>
    </row>
    <row r="8" spans="1:27" ht="20.100000000000001" customHeight="1" x14ac:dyDescent="0.25">
      <c r="A8" s="2" t="s">
        <v>64</v>
      </c>
      <c r="B8" s="11" t="s">
        <v>42</v>
      </c>
      <c r="C8" s="11" t="s">
        <v>42</v>
      </c>
      <c r="D8" s="11" t="s">
        <v>42</v>
      </c>
      <c r="E8" s="11" t="s">
        <v>42</v>
      </c>
      <c r="F8" s="11" t="s">
        <v>42</v>
      </c>
      <c r="G8" s="3">
        <f t="shared" si="0"/>
        <v>0</v>
      </c>
      <c r="H8" s="3"/>
      <c r="I8" s="3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3"/>
      <c r="AA8" s="3"/>
    </row>
    <row r="9" spans="1:27" ht="20.100000000000001" customHeight="1" x14ac:dyDescent="0.25">
      <c r="A9" s="9" t="s">
        <v>61</v>
      </c>
      <c r="B9" s="11" t="s">
        <v>42</v>
      </c>
      <c r="C9" s="3">
        <v>-252634</v>
      </c>
      <c r="D9" s="3">
        <v>-460</v>
      </c>
      <c r="E9" s="3">
        <v>-1200</v>
      </c>
      <c r="F9" s="3">
        <v>-50230</v>
      </c>
      <c r="G9" s="3">
        <f t="shared" si="0"/>
        <v>-304524</v>
      </c>
      <c r="H9" s="3"/>
      <c r="I9" s="10"/>
      <c r="J9" s="3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3"/>
      <c r="AA9" s="3"/>
    </row>
    <row r="10" spans="1:27" ht="20.100000000000001" customHeight="1" x14ac:dyDescent="0.25">
      <c r="A10" s="9" t="s">
        <v>62</v>
      </c>
      <c r="B10" s="3">
        <v>-105</v>
      </c>
      <c r="C10" s="3">
        <v>-1025</v>
      </c>
      <c r="D10" s="3">
        <v>-1300</v>
      </c>
      <c r="E10" s="3">
        <v>-200</v>
      </c>
      <c r="F10" s="3">
        <v>-105</v>
      </c>
      <c r="G10" s="3">
        <f t="shared" si="0"/>
        <v>-2735</v>
      </c>
      <c r="H10" s="3"/>
      <c r="I10" s="3"/>
      <c r="J10" s="3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3"/>
      <c r="AA10" s="3"/>
    </row>
    <row r="11" spans="1:27" ht="20.100000000000001" customHeight="1" x14ac:dyDescent="0.25">
      <c r="A11" s="9" t="s">
        <v>63</v>
      </c>
      <c r="B11" s="11" t="s">
        <v>42</v>
      </c>
      <c r="C11" s="2">
        <v>-1500</v>
      </c>
      <c r="D11" s="11">
        <v>-500</v>
      </c>
      <c r="E11" s="11" t="s">
        <v>42</v>
      </c>
      <c r="F11" s="11">
        <v>-300</v>
      </c>
      <c r="G11" s="3">
        <f>SUM(B11:F11)</f>
        <v>-2300</v>
      </c>
      <c r="H11" s="3"/>
      <c r="I11" s="3"/>
      <c r="J11" s="3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3"/>
      <c r="AA11" s="3"/>
    </row>
    <row r="12" spans="1:27" ht="20.100000000000001" customHeight="1" x14ac:dyDescent="0.25">
      <c r="A12" s="9" t="s">
        <v>55</v>
      </c>
      <c r="B12" s="11" t="s">
        <v>42</v>
      </c>
      <c r="C12" s="11" t="s">
        <v>42</v>
      </c>
      <c r="D12" s="11" t="s">
        <v>42</v>
      </c>
      <c r="E12" s="11" t="s">
        <v>42</v>
      </c>
      <c r="F12" s="11" t="s">
        <v>42</v>
      </c>
      <c r="G12" s="11">
        <v>0</v>
      </c>
      <c r="H12" s="3"/>
      <c r="I12" s="3"/>
      <c r="J12" s="3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3"/>
    </row>
    <row r="13" spans="1:27" s="24" customFormat="1" ht="20.100000000000001" customHeight="1" x14ac:dyDescent="0.25">
      <c r="A13" s="5" t="s">
        <v>4</v>
      </c>
      <c r="B13" s="18">
        <f>SUM(B5:B12)</f>
        <v>1293</v>
      </c>
      <c r="C13" s="18">
        <f>SUM(C5:C12)</f>
        <v>96609</v>
      </c>
      <c r="D13" s="18">
        <f>SUM(D5:D12)</f>
        <v>5041</v>
      </c>
      <c r="E13" s="18">
        <f>SUM(E5:E12)</f>
        <v>632</v>
      </c>
      <c r="F13" s="18">
        <f>SUM(F5:F12)</f>
        <v>-9759</v>
      </c>
      <c r="G13" s="18">
        <f t="shared" si="0"/>
        <v>93816</v>
      </c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</row>
    <row r="14" spans="1:27" ht="20.100000000000001" customHeight="1" x14ac:dyDescent="0.25">
      <c r="A14" s="2" t="s">
        <v>5</v>
      </c>
      <c r="B14" s="9">
        <v>47962</v>
      </c>
      <c r="C14" s="9">
        <v>602</v>
      </c>
      <c r="D14" s="9">
        <v>97</v>
      </c>
      <c r="E14" s="9">
        <v>10</v>
      </c>
      <c r="F14" s="9">
        <v>137</v>
      </c>
      <c r="G14" s="3">
        <f t="shared" si="0"/>
        <v>48808</v>
      </c>
      <c r="H14" s="10"/>
      <c r="I14" s="10"/>
      <c r="J14" s="3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3"/>
      <c r="AA14" s="3"/>
    </row>
    <row r="15" spans="1:27" ht="20.100000000000001" customHeight="1" x14ac:dyDescent="0.25">
      <c r="A15" s="9" t="s">
        <v>49</v>
      </c>
      <c r="B15" s="9">
        <v>2000</v>
      </c>
      <c r="C15" s="11" t="s">
        <v>42</v>
      </c>
      <c r="D15" s="11" t="s">
        <v>42</v>
      </c>
      <c r="E15" s="11" t="s">
        <v>42</v>
      </c>
      <c r="F15" s="11" t="s">
        <v>42</v>
      </c>
      <c r="G15" s="3">
        <f t="shared" si="0"/>
        <v>2000</v>
      </c>
      <c r="H15" s="10"/>
      <c r="I15" s="10"/>
      <c r="J15" s="3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3"/>
      <c r="AA15" s="11"/>
    </row>
    <row r="16" spans="1:27" ht="20.100000000000001" customHeight="1" x14ac:dyDescent="0.25">
      <c r="A16" s="2" t="s">
        <v>6</v>
      </c>
      <c r="B16" s="9">
        <v>-51698</v>
      </c>
      <c r="C16" s="9">
        <v>-45156</v>
      </c>
      <c r="D16" s="11">
        <v>-2352</v>
      </c>
      <c r="E16" s="11">
        <v>-620</v>
      </c>
      <c r="F16" s="11">
        <v>-8856</v>
      </c>
      <c r="G16" s="3">
        <f t="shared" si="0"/>
        <v>-108682</v>
      </c>
      <c r="H16" s="10"/>
      <c r="I16" s="10"/>
      <c r="J16" s="3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3"/>
      <c r="AA16" s="3"/>
    </row>
    <row r="17" spans="1:27" s="24" customFormat="1" ht="20.100000000000001" customHeight="1" x14ac:dyDescent="0.25">
      <c r="A17" s="5" t="s">
        <v>7</v>
      </c>
      <c r="B17" s="18">
        <f>SUM(B13:B16)</f>
        <v>-443</v>
      </c>
      <c r="C17" s="18">
        <f>SUM(C13:C16)</f>
        <v>52055</v>
      </c>
      <c r="D17" s="18">
        <f>SUM(D13:D16)</f>
        <v>2786</v>
      </c>
      <c r="E17" s="18">
        <f>SUM(E13:E16)</f>
        <v>22</v>
      </c>
      <c r="F17" s="18">
        <f>SUM(F13:F16)</f>
        <v>-18478</v>
      </c>
      <c r="G17" s="18">
        <f t="shared" si="0"/>
        <v>35942</v>
      </c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</row>
    <row r="18" spans="1:27" ht="20.100000000000001" customHeight="1" x14ac:dyDescent="0.25">
      <c r="A18" s="9" t="s">
        <v>40</v>
      </c>
      <c r="B18" s="11" t="s">
        <v>42</v>
      </c>
      <c r="C18" s="10">
        <v>-40000</v>
      </c>
      <c r="D18" s="10">
        <v>-2000</v>
      </c>
      <c r="E18" s="11" t="s">
        <v>42</v>
      </c>
      <c r="F18" s="11">
        <v>10000</v>
      </c>
      <c r="G18" s="3">
        <f t="shared" si="0"/>
        <v>-32000</v>
      </c>
      <c r="H18" s="10"/>
      <c r="I18" s="10"/>
      <c r="J18" s="16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3"/>
      <c r="AA18" s="11"/>
    </row>
    <row r="19" spans="1:27" ht="20.100000000000001" customHeight="1" x14ac:dyDescent="0.25">
      <c r="A19" s="9" t="s">
        <v>23</v>
      </c>
      <c r="B19" s="26" t="s">
        <v>42</v>
      </c>
      <c r="C19" s="10">
        <v>-2650</v>
      </c>
      <c r="D19" s="16">
        <v>-170</v>
      </c>
      <c r="E19" s="11">
        <v>-8</v>
      </c>
      <c r="F19" s="11" t="s">
        <v>42</v>
      </c>
      <c r="G19" s="3">
        <f t="shared" si="0"/>
        <v>-2828</v>
      </c>
      <c r="H19" s="10"/>
      <c r="I19" s="2"/>
      <c r="J19" s="3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3"/>
      <c r="AA19" s="3"/>
    </row>
    <row r="20" spans="1:27" ht="20.100000000000001" customHeight="1" x14ac:dyDescent="0.25">
      <c r="A20" s="2" t="s">
        <v>24</v>
      </c>
      <c r="B20" s="11" t="s">
        <v>42</v>
      </c>
      <c r="C20" s="11" t="s">
        <v>42</v>
      </c>
      <c r="D20" s="11" t="s">
        <v>42</v>
      </c>
      <c r="E20" s="11" t="s">
        <v>42</v>
      </c>
      <c r="F20" s="11" t="s">
        <v>42</v>
      </c>
      <c r="G20" s="11">
        <v>0</v>
      </c>
      <c r="H20" s="10"/>
      <c r="I20" s="10"/>
      <c r="J20" s="3"/>
      <c r="K20" s="10"/>
      <c r="L20" s="10"/>
      <c r="M20" s="15"/>
      <c r="N20" s="10"/>
      <c r="O20" s="15"/>
      <c r="P20" s="15"/>
      <c r="Q20" s="15"/>
      <c r="R20" s="15"/>
      <c r="S20" s="10"/>
      <c r="T20" s="10"/>
      <c r="U20" s="10"/>
      <c r="V20" s="10"/>
      <c r="W20" s="10"/>
      <c r="X20" s="15"/>
      <c r="Y20" s="10"/>
      <c r="Z20" s="3"/>
      <c r="AA20" s="3"/>
    </row>
    <row r="21" spans="1:27" s="24" customFormat="1" ht="20.100000000000001" customHeight="1" x14ac:dyDescent="0.25">
      <c r="A21" s="5" t="s">
        <v>8</v>
      </c>
      <c r="B21" s="18">
        <f>SUM(B17:B20)</f>
        <v>-443</v>
      </c>
      <c r="C21" s="18">
        <f>SUM(C17:C20)</f>
        <v>9405</v>
      </c>
      <c r="D21" s="18">
        <f>SUM(D17:D20)</f>
        <v>616</v>
      </c>
      <c r="E21" s="18">
        <f>SUM(E17:E20)</f>
        <v>14</v>
      </c>
      <c r="F21" s="18">
        <f>SUM(F17:F20)</f>
        <v>-8478</v>
      </c>
      <c r="G21" s="18">
        <f t="shared" si="0"/>
        <v>1114</v>
      </c>
      <c r="H21" s="18"/>
      <c r="I21" s="18"/>
      <c r="J21" s="18"/>
      <c r="K21" s="18"/>
      <c r="L21" s="18"/>
      <c r="M21" s="18"/>
      <c r="N21" s="18"/>
      <c r="O21" s="16"/>
      <c r="P21" s="18"/>
      <c r="Q21" s="18"/>
      <c r="R21" s="16"/>
      <c r="S21" s="18"/>
      <c r="T21" s="18"/>
      <c r="U21" s="18"/>
      <c r="V21" s="18"/>
      <c r="W21" s="18"/>
      <c r="X21" s="18"/>
      <c r="Y21" s="18"/>
      <c r="Z21" s="18"/>
      <c r="AA21" s="18"/>
    </row>
    <row r="22" spans="1:27" ht="20.100000000000001" customHeight="1" x14ac:dyDescent="0.25">
      <c r="A22" s="5" t="s">
        <v>56</v>
      </c>
      <c r="B22" s="1"/>
      <c r="C22" s="1"/>
      <c r="D22" s="1"/>
      <c r="E22" s="1"/>
      <c r="F22" s="1"/>
      <c r="G22" s="4"/>
      <c r="H22" s="3"/>
      <c r="I22" s="3"/>
      <c r="J22" s="3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3"/>
      <c r="AA22" s="3"/>
    </row>
    <row r="23" spans="1:27" ht="20.100000000000001" customHeight="1" x14ac:dyDescent="0.25">
      <c r="A23" s="2" t="s">
        <v>57</v>
      </c>
      <c r="B23" s="1"/>
      <c r="C23" s="1"/>
      <c r="D23" s="1"/>
      <c r="E23" s="1"/>
      <c r="F23" s="1"/>
      <c r="G23" s="4"/>
      <c r="H23" s="3"/>
      <c r="I23" s="3"/>
      <c r="J23" s="3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3"/>
      <c r="AA23" s="3"/>
    </row>
    <row r="24" spans="1:27" ht="12.75" customHeight="1" x14ac:dyDescent="0.25">
      <c r="A24" s="2"/>
      <c r="B24" s="1"/>
      <c r="C24" s="1"/>
      <c r="D24" s="1"/>
      <c r="E24" s="1"/>
      <c r="F24" s="1"/>
      <c r="G24" s="4"/>
      <c r="H24" s="3"/>
      <c r="I24" s="3"/>
      <c r="J24" s="3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3"/>
      <c r="AA24" s="3"/>
    </row>
    <row r="25" spans="1:27" ht="12.75" customHeight="1" x14ac:dyDescent="0.25">
      <c r="A25" s="2"/>
      <c r="B25" s="1"/>
      <c r="C25" s="1"/>
      <c r="D25" s="1"/>
      <c r="E25" s="1"/>
      <c r="F25" s="1"/>
      <c r="G25" s="4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</row>
    <row r="26" spans="1:27" ht="12.75" customHeight="1" x14ac:dyDescent="0.25">
      <c r="A26" s="13"/>
      <c r="B26" s="19"/>
      <c r="C26" s="19"/>
      <c r="D26" s="19"/>
      <c r="E26" s="19"/>
      <c r="F26" s="19"/>
      <c r="G26" s="19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</row>
    <row r="27" spans="1:27" ht="12.75" customHeight="1" x14ac:dyDescent="0.25">
      <c r="A27" s="22" t="s">
        <v>36</v>
      </c>
      <c r="B27" s="32"/>
      <c r="C27" s="32"/>
      <c r="D27" s="33"/>
      <c r="E27" s="33"/>
      <c r="F27" s="25"/>
      <c r="G27" s="4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7"/>
      <c r="T27" s="7"/>
      <c r="U27" s="7"/>
      <c r="V27" s="7"/>
      <c r="W27" s="7"/>
      <c r="X27" s="7"/>
      <c r="Y27" s="7"/>
      <c r="Z27" s="7"/>
      <c r="AA27" s="3"/>
    </row>
    <row r="28" spans="1:27" ht="71.25" customHeight="1" x14ac:dyDescent="0.25">
      <c r="A28" s="20"/>
      <c r="B28" s="28" t="s">
        <v>20</v>
      </c>
      <c r="C28" s="28" t="s">
        <v>22</v>
      </c>
      <c r="D28" s="28" t="s">
        <v>47</v>
      </c>
      <c r="E28" s="28" t="s">
        <v>21</v>
      </c>
      <c r="F28" s="30" t="str">
        <f>+F4</f>
        <v>Söderorts-buss AB</v>
      </c>
      <c r="G28" s="29" t="s">
        <v>0</v>
      </c>
      <c r="H28" s="20"/>
      <c r="I28" s="20"/>
      <c r="J28" s="20" t="s">
        <v>58</v>
      </c>
      <c r="K28" s="27"/>
      <c r="L28" s="27"/>
      <c r="M28" s="27"/>
      <c r="N28" s="27"/>
      <c r="O28" s="27"/>
      <c r="P28" s="27"/>
      <c r="Q28" s="27"/>
      <c r="R28" s="27"/>
      <c r="S28" s="28" t="s">
        <v>51</v>
      </c>
      <c r="T28" s="28"/>
      <c r="U28" s="28"/>
      <c r="V28" s="28" t="s">
        <v>59</v>
      </c>
      <c r="W28" s="28" t="s">
        <v>65</v>
      </c>
      <c r="X28" s="28" t="s">
        <v>66</v>
      </c>
      <c r="Y28" s="28" t="s">
        <v>52</v>
      </c>
      <c r="Z28" s="28"/>
      <c r="AA28" s="29" t="s">
        <v>1</v>
      </c>
    </row>
    <row r="29" spans="1:27" ht="20.100000000000001" customHeight="1" x14ac:dyDescent="0.25">
      <c r="A29" s="16" t="s">
        <v>9</v>
      </c>
      <c r="B29" s="6"/>
      <c r="C29" s="6"/>
      <c r="D29" s="6"/>
      <c r="E29" s="6"/>
      <c r="F29" s="6"/>
      <c r="G29" s="6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</row>
    <row r="30" spans="1:27" ht="20.100000000000001" customHeight="1" x14ac:dyDescent="0.25">
      <c r="A30" s="10" t="s">
        <v>54</v>
      </c>
      <c r="B30" s="11" t="s">
        <v>42</v>
      </c>
      <c r="C30" s="11" t="s">
        <v>42</v>
      </c>
      <c r="D30" s="11" t="s">
        <v>42</v>
      </c>
      <c r="E30" s="11" t="s">
        <v>42</v>
      </c>
      <c r="F30" s="11" t="s">
        <v>42</v>
      </c>
      <c r="G30" s="11">
        <v>0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10"/>
      <c r="X30" s="3"/>
      <c r="Y30" s="3"/>
      <c r="Z30" s="3"/>
      <c r="AA30" s="3"/>
    </row>
    <row r="31" spans="1:27" ht="20.100000000000001" customHeight="1" x14ac:dyDescent="0.25">
      <c r="A31" s="10" t="s">
        <v>37</v>
      </c>
      <c r="B31" s="11" t="s">
        <v>42</v>
      </c>
      <c r="C31" s="7">
        <v>48500</v>
      </c>
      <c r="D31" s="7">
        <v>19500</v>
      </c>
      <c r="E31" s="11" t="s">
        <v>42</v>
      </c>
      <c r="F31" s="11">
        <v>9700</v>
      </c>
      <c r="G31" s="17">
        <f>SUM(B31:F31)</f>
        <v>77700</v>
      </c>
      <c r="H31" s="3"/>
      <c r="I31" s="3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3"/>
      <c r="W31" s="3"/>
      <c r="X31" s="3"/>
      <c r="Y31" s="3"/>
      <c r="Z31" s="3"/>
      <c r="AA31" s="3"/>
    </row>
    <row r="32" spans="1:27" ht="20.100000000000001" customHeight="1" x14ac:dyDescent="0.25">
      <c r="A32" s="10" t="s">
        <v>39</v>
      </c>
      <c r="B32" s="11" t="s">
        <v>42</v>
      </c>
      <c r="C32" s="7">
        <v>1000962</v>
      </c>
      <c r="D32" s="7">
        <v>2890</v>
      </c>
      <c r="E32" s="7">
        <f>10800-1200</f>
        <v>9600</v>
      </c>
      <c r="F32" s="7">
        <v>204600</v>
      </c>
      <c r="G32" s="17">
        <f t="shared" ref="G32:G44" si="1">SUM(B32:F32)</f>
        <v>1218052</v>
      </c>
      <c r="H32" s="3"/>
      <c r="I32" s="3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3"/>
      <c r="W32" s="3"/>
      <c r="X32" s="3"/>
      <c r="Y32" s="3"/>
      <c r="Z32" s="3"/>
      <c r="AA32" s="3"/>
    </row>
    <row r="33" spans="1:27" ht="20.100000000000001" customHeight="1" x14ac:dyDescent="0.25">
      <c r="A33" s="10" t="s">
        <v>19</v>
      </c>
      <c r="B33" s="10">
        <v>1305</v>
      </c>
      <c r="C33" s="10">
        <v>8562</v>
      </c>
      <c r="D33" s="17">
        <v>10560</v>
      </c>
      <c r="E33" s="17">
        <v>1000</v>
      </c>
      <c r="F33" s="17">
        <v>1459</v>
      </c>
      <c r="G33" s="17">
        <f t="shared" si="1"/>
        <v>22886</v>
      </c>
      <c r="H33" s="10"/>
      <c r="I33" s="8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3"/>
      <c r="W33" s="3"/>
      <c r="X33" s="3"/>
      <c r="Y33" s="3"/>
      <c r="Z33" s="3"/>
      <c r="AA33" s="3"/>
    </row>
    <row r="34" spans="1:27" ht="20.100000000000001" customHeight="1" x14ac:dyDescent="0.25">
      <c r="A34" s="10" t="s">
        <v>17</v>
      </c>
      <c r="B34" s="10">
        <f>2000+500+400+50000</f>
        <v>52900</v>
      </c>
      <c r="C34" s="11" t="s">
        <v>42</v>
      </c>
      <c r="D34" s="11" t="s">
        <v>42</v>
      </c>
      <c r="E34" s="11" t="s">
        <v>42</v>
      </c>
      <c r="F34" s="11" t="s">
        <v>42</v>
      </c>
      <c r="G34" s="17">
        <f t="shared" si="1"/>
        <v>52900</v>
      </c>
      <c r="H34" s="10"/>
      <c r="I34" s="8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3"/>
      <c r="W34" s="3"/>
      <c r="X34" s="3"/>
      <c r="Y34" s="3"/>
      <c r="Z34" s="3"/>
      <c r="AA34" s="11"/>
    </row>
    <row r="35" spans="1:27" ht="20.100000000000001" customHeight="1" x14ac:dyDescent="0.25">
      <c r="A35" s="10" t="s">
        <v>26</v>
      </c>
      <c r="B35" s="10">
        <v>765825</v>
      </c>
      <c r="C35" s="11" t="s">
        <v>42</v>
      </c>
      <c r="D35" s="11" t="s">
        <v>42</v>
      </c>
      <c r="E35" s="11" t="s">
        <v>42</v>
      </c>
      <c r="F35" s="11" t="s">
        <v>42</v>
      </c>
      <c r="G35" s="17">
        <f t="shared" si="1"/>
        <v>765825</v>
      </c>
      <c r="H35" s="10"/>
      <c r="I35" s="8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3"/>
      <c r="W35" s="3"/>
      <c r="X35" s="3"/>
      <c r="Y35" s="3"/>
      <c r="Z35" s="3"/>
      <c r="AA35" s="11"/>
    </row>
    <row r="36" spans="1:27" ht="20.100000000000001" customHeight="1" x14ac:dyDescent="0.25">
      <c r="A36" s="10" t="s">
        <v>25</v>
      </c>
      <c r="B36" s="11">
        <v>60000</v>
      </c>
      <c r="C36" s="11" t="s">
        <v>42</v>
      </c>
      <c r="D36" s="11" t="s">
        <v>42</v>
      </c>
      <c r="E36" s="11" t="s">
        <v>42</v>
      </c>
      <c r="F36" s="11" t="s">
        <v>42</v>
      </c>
      <c r="G36" s="17">
        <f t="shared" si="1"/>
        <v>60000</v>
      </c>
      <c r="H36" s="10"/>
      <c r="I36" s="8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3"/>
      <c r="W36" s="3"/>
      <c r="X36" s="3"/>
      <c r="Y36" s="3"/>
      <c r="Z36" s="10"/>
      <c r="AA36" s="3"/>
    </row>
    <row r="37" spans="1:27" ht="20.100000000000001" customHeight="1" x14ac:dyDescent="0.25">
      <c r="A37" s="10" t="s">
        <v>18</v>
      </c>
      <c r="B37" s="17" t="s">
        <v>42</v>
      </c>
      <c r="C37" s="11" t="s">
        <v>42</v>
      </c>
      <c r="D37" s="11" t="s">
        <v>42</v>
      </c>
      <c r="E37" s="11" t="s">
        <v>42</v>
      </c>
      <c r="F37" s="11" t="s">
        <v>42</v>
      </c>
      <c r="G37" s="11">
        <v>0</v>
      </c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3"/>
      <c r="W37" s="10"/>
      <c r="X37" s="3"/>
      <c r="Y37" s="3"/>
      <c r="Z37" s="3"/>
      <c r="AA37" s="3"/>
    </row>
    <row r="38" spans="1:27" ht="20.100000000000001" customHeight="1" x14ac:dyDescent="0.25">
      <c r="A38" s="10" t="s">
        <v>10</v>
      </c>
      <c r="B38" s="11" t="s">
        <v>42</v>
      </c>
      <c r="C38" s="17">
        <v>4325</v>
      </c>
      <c r="D38" s="17">
        <v>10012</v>
      </c>
      <c r="E38" s="17">
        <v>325</v>
      </c>
      <c r="F38" s="17">
        <v>1420</v>
      </c>
      <c r="G38" s="17">
        <f t="shared" si="1"/>
        <v>16082</v>
      </c>
      <c r="H38" s="10"/>
      <c r="I38" s="8"/>
      <c r="J38" s="10"/>
      <c r="K38" s="10"/>
      <c r="L38" s="10"/>
      <c r="M38" s="10"/>
      <c r="N38" s="2"/>
      <c r="O38" s="2"/>
      <c r="P38" s="2"/>
      <c r="Q38" s="2"/>
      <c r="R38" s="2"/>
      <c r="S38" s="2"/>
      <c r="T38" s="2"/>
      <c r="U38" s="2"/>
      <c r="V38" s="3"/>
      <c r="W38" s="3"/>
      <c r="X38" s="3"/>
      <c r="Y38" s="3"/>
      <c r="Z38" s="3"/>
      <c r="AA38" s="3"/>
    </row>
    <row r="39" spans="1:27" ht="20.100000000000001" customHeight="1" x14ac:dyDescent="0.25">
      <c r="A39" s="10" t="s">
        <v>14</v>
      </c>
      <c r="B39" s="11" t="s">
        <v>42</v>
      </c>
      <c r="C39" s="17">
        <v>205685</v>
      </c>
      <c r="D39" s="11">
        <v>125</v>
      </c>
      <c r="E39" s="17">
        <v>685</v>
      </c>
      <c r="F39" s="17">
        <v>25600</v>
      </c>
      <c r="G39" s="17">
        <f t="shared" si="1"/>
        <v>232095</v>
      </c>
      <c r="H39" s="10"/>
      <c r="I39" s="8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3"/>
      <c r="W39" s="3"/>
      <c r="X39" s="3"/>
      <c r="Y39" s="3"/>
      <c r="Z39" s="3"/>
      <c r="AA39" s="3"/>
    </row>
    <row r="40" spans="1:27" ht="20.100000000000001" customHeight="1" x14ac:dyDescent="0.25">
      <c r="A40" s="10" t="s">
        <v>45</v>
      </c>
      <c r="B40" s="11">
        <v>10000</v>
      </c>
      <c r="C40" s="11" t="s">
        <v>42</v>
      </c>
      <c r="D40" s="17">
        <f>1800+914</f>
        <v>2714</v>
      </c>
      <c r="E40" s="11" t="s">
        <v>42</v>
      </c>
      <c r="F40" s="11" t="s">
        <v>42</v>
      </c>
      <c r="G40" s="17">
        <f t="shared" si="1"/>
        <v>12714</v>
      </c>
      <c r="H40" s="10"/>
      <c r="I40" s="8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3"/>
      <c r="W40" s="3"/>
      <c r="X40" s="3"/>
      <c r="Y40" s="3"/>
      <c r="Z40" s="3"/>
      <c r="AA40" s="11"/>
    </row>
    <row r="41" spans="1:27" ht="20.100000000000001" customHeight="1" x14ac:dyDescent="0.25">
      <c r="A41" s="10" t="s">
        <v>50</v>
      </c>
      <c r="B41" s="11" t="s">
        <v>42</v>
      </c>
      <c r="C41" s="11" t="s">
        <v>42</v>
      </c>
      <c r="D41" s="17">
        <v>200</v>
      </c>
      <c r="E41" s="11">
        <v>102</v>
      </c>
      <c r="F41" s="11">
        <v>3052</v>
      </c>
      <c r="G41" s="17">
        <f t="shared" si="1"/>
        <v>3354</v>
      </c>
      <c r="H41" s="10"/>
      <c r="I41" s="8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3"/>
      <c r="W41" s="3"/>
      <c r="X41" s="3"/>
      <c r="Y41" s="3"/>
      <c r="Z41" s="3"/>
      <c r="AA41" s="3"/>
    </row>
    <row r="42" spans="1:27" ht="20.100000000000001" customHeight="1" x14ac:dyDescent="0.25">
      <c r="A42" s="10" t="s">
        <v>32</v>
      </c>
      <c r="B42" s="11">
        <v>1330</v>
      </c>
      <c r="C42" s="17">
        <v>49972</v>
      </c>
      <c r="D42" s="17">
        <v>1650</v>
      </c>
      <c r="E42" s="17">
        <v>205</v>
      </c>
      <c r="F42" s="17">
        <v>7562</v>
      </c>
      <c r="G42" s="17">
        <f t="shared" si="1"/>
        <v>60719</v>
      </c>
      <c r="H42" s="10"/>
      <c r="I42" s="8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3"/>
      <c r="W42" s="3"/>
      <c r="X42" s="3"/>
      <c r="Y42" s="3"/>
      <c r="Z42" s="3"/>
      <c r="AA42" s="3"/>
    </row>
    <row r="43" spans="1:27" ht="20.100000000000001" customHeight="1" x14ac:dyDescent="0.25">
      <c r="A43" s="10" t="s">
        <v>11</v>
      </c>
      <c r="B43" s="11">
        <v>25640</v>
      </c>
      <c r="C43" s="10">
        <v>34958</v>
      </c>
      <c r="D43" s="10">
        <v>8501</v>
      </c>
      <c r="E43" s="10">
        <v>325</v>
      </c>
      <c r="F43" s="10">
        <v>13568</v>
      </c>
      <c r="G43" s="17">
        <f t="shared" si="1"/>
        <v>82992</v>
      </c>
      <c r="H43" s="10"/>
      <c r="I43" s="8"/>
      <c r="J43" s="10"/>
      <c r="K43" s="10"/>
      <c r="L43" s="10"/>
      <c r="M43" s="10"/>
      <c r="N43" s="10"/>
      <c r="O43" s="15"/>
      <c r="P43" s="15"/>
      <c r="Q43" s="15"/>
      <c r="R43" s="15"/>
      <c r="S43" s="15"/>
      <c r="T43" s="15"/>
      <c r="U43" s="15"/>
      <c r="V43" s="10"/>
      <c r="W43" s="10"/>
      <c r="X43" s="10"/>
      <c r="Y43" s="10"/>
      <c r="Z43" s="8"/>
      <c r="AA43" s="3"/>
    </row>
    <row r="44" spans="1:27" ht="20.100000000000001" customHeight="1" x14ac:dyDescent="0.25">
      <c r="A44" s="10"/>
      <c r="B44" s="18">
        <f>SUM(B30:B43)</f>
        <v>917000</v>
      </c>
      <c r="C44" s="18">
        <f>SUM(C30:C43)</f>
        <v>1352964</v>
      </c>
      <c r="D44" s="18">
        <f>SUM(D30:D43)</f>
        <v>56152</v>
      </c>
      <c r="E44" s="18">
        <f>SUM(E30:E43)</f>
        <v>12242</v>
      </c>
      <c r="F44" s="18">
        <f>SUM(F30:F43)</f>
        <v>266961</v>
      </c>
      <c r="G44" s="31">
        <f t="shared" si="1"/>
        <v>2605319</v>
      </c>
      <c r="H44" s="18"/>
      <c r="I44" s="18"/>
      <c r="J44" s="18"/>
      <c r="K44" s="18"/>
      <c r="L44" s="18"/>
      <c r="M44" s="18"/>
      <c r="N44" s="18"/>
      <c r="O44" s="16"/>
      <c r="P44" s="16"/>
      <c r="Q44" s="16"/>
      <c r="R44" s="16"/>
      <c r="S44" s="16"/>
      <c r="T44" s="16"/>
      <c r="U44" s="16"/>
      <c r="V44" s="18"/>
      <c r="W44" s="18"/>
      <c r="X44" s="18"/>
      <c r="Y44" s="18"/>
      <c r="Z44" s="18"/>
      <c r="AA44" s="18"/>
    </row>
    <row r="45" spans="1:27" ht="20.100000000000001" customHeight="1" x14ac:dyDescent="0.25">
      <c r="A45" s="10"/>
      <c r="B45" s="10"/>
      <c r="C45" s="10"/>
      <c r="D45" s="10"/>
      <c r="E45" s="10"/>
      <c r="F45" s="10"/>
      <c r="G45" s="17"/>
      <c r="H45" s="10"/>
      <c r="I45" s="8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8"/>
      <c r="AA45" s="3"/>
    </row>
    <row r="46" spans="1:27" ht="20.100000000000001" customHeight="1" x14ac:dyDescent="0.25">
      <c r="A46" s="16" t="s">
        <v>12</v>
      </c>
      <c r="B46" s="10"/>
      <c r="C46" s="10"/>
      <c r="D46" s="10"/>
      <c r="E46" s="10"/>
      <c r="F46" s="10"/>
      <c r="G46" s="17"/>
      <c r="H46" s="10"/>
      <c r="I46" s="8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8"/>
      <c r="AA46" s="3"/>
    </row>
    <row r="47" spans="1:27" ht="20.100000000000001" customHeight="1" x14ac:dyDescent="0.25">
      <c r="A47" s="10" t="s">
        <v>13</v>
      </c>
      <c r="B47" s="10">
        <v>550</v>
      </c>
      <c r="C47" s="10">
        <v>500</v>
      </c>
      <c r="D47" s="10">
        <v>300</v>
      </c>
      <c r="E47" s="10">
        <v>200</v>
      </c>
      <c r="F47" s="10">
        <v>10000</v>
      </c>
      <c r="G47" s="17">
        <f>SUM(B47:F47)</f>
        <v>11550</v>
      </c>
      <c r="H47" s="10"/>
      <c r="I47" s="8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8"/>
      <c r="AA47" s="3"/>
    </row>
    <row r="48" spans="1:27" ht="20.100000000000001" customHeight="1" x14ac:dyDescent="0.25">
      <c r="A48" s="10" t="s">
        <v>60</v>
      </c>
      <c r="B48" s="11" t="s">
        <v>42</v>
      </c>
      <c r="C48" s="11" t="s">
        <v>42</v>
      </c>
      <c r="D48" s="11" t="s">
        <v>42</v>
      </c>
      <c r="E48" s="11" t="s">
        <v>42</v>
      </c>
      <c r="F48" s="11">
        <v>2000</v>
      </c>
      <c r="G48" s="17">
        <f t="shared" ref="G48:G64" si="2">SUM(B48:F48)</f>
        <v>2000</v>
      </c>
      <c r="H48" s="10"/>
      <c r="I48" s="8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8"/>
      <c r="AA48" s="11"/>
    </row>
    <row r="49" spans="1:27" ht="20.100000000000001" customHeight="1" x14ac:dyDescent="0.25">
      <c r="A49" s="10" t="s">
        <v>44</v>
      </c>
      <c r="B49" s="11">
        <v>10950</v>
      </c>
      <c r="C49" s="10">
        <v>1500</v>
      </c>
      <c r="D49" s="10">
        <v>200</v>
      </c>
      <c r="E49" s="10">
        <v>200</v>
      </c>
      <c r="F49" s="11" t="s">
        <v>42</v>
      </c>
      <c r="G49" s="17">
        <f t="shared" si="2"/>
        <v>12850</v>
      </c>
      <c r="H49" s="10"/>
      <c r="I49" s="8"/>
      <c r="J49" s="10"/>
      <c r="K49" s="10"/>
      <c r="L49" s="10"/>
      <c r="M49" s="10"/>
      <c r="N49" s="10"/>
      <c r="O49" s="10"/>
      <c r="P49" s="10"/>
      <c r="Q49" s="10"/>
      <c r="R49" s="10"/>
      <c r="S49" s="11"/>
      <c r="T49" s="11"/>
      <c r="U49" s="11"/>
      <c r="V49" s="10"/>
      <c r="W49" s="10"/>
      <c r="X49" s="10"/>
      <c r="Y49" s="10"/>
      <c r="Z49" s="8"/>
      <c r="AA49" s="3"/>
    </row>
    <row r="50" spans="1:27" ht="20.100000000000001" customHeight="1" x14ac:dyDescent="0.25">
      <c r="A50" s="10" t="s">
        <v>15</v>
      </c>
      <c r="B50" s="10">
        <v>7720</v>
      </c>
      <c r="C50" s="10">
        <v>1896</v>
      </c>
      <c r="D50" s="10">
        <v>420</v>
      </c>
      <c r="E50" s="11">
        <v>76</v>
      </c>
      <c r="F50" s="11">
        <v>6797</v>
      </c>
      <c r="G50" s="17">
        <f t="shared" si="2"/>
        <v>16909</v>
      </c>
      <c r="H50" s="10"/>
      <c r="I50" s="10"/>
      <c r="J50" s="10"/>
      <c r="K50" s="10"/>
      <c r="L50" s="10"/>
      <c r="M50" s="2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8"/>
      <c r="AA50" s="3"/>
    </row>
    <row r="51" spans="1:27" ht="20.100000000000001" customHeight="1" x14ac:dyDescent="0.25">
      <c r="A51" s="10" t="s">
        <v>8</v>
      </c>
      <c r="B51" s="10">
        <f>+B21</f>
        <v>-443</v>
      </c>
      <c r="C51" s="10">
        <f>+C21</f>
        <v>9405</v>
      </c>
      <c r="D51" s="10">
        <f>+D21</f>
        <v>616</v>
      </c>
      <c r="E51" s="10">
        <f>+E21</f>
        <v>14</v>
      </c>
      <c r="F51" s="10">
        <v>-8275</v>
      </c>
      <c r="G51" s="17">
        <f t="shared" si="2"/>
        <v>1317</v>
      </c>
      <c r="H51" s="10"/>
      <c r="I51" s="10"/>
      <c r="J51" s="10"/>
      <c r="K51" s="10"/>
      <c r="L51" s="10"/>
      <c r="M51" s="2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3"/>
    </row>
    <row r="52" spans="1:27" ht="20.100000000000001" customHeight="1" x14ac:dyDescent="0.25">
      <c r="A52" s="10" t="s">
        <v>53</v>
      </c>
      <c r="B52" s="11" t="s">
        <v>42</v>
      </c>
      <c r="C52" s="11" t="s">
        <v>42</v>
      </c>
      <c r="D52" s="11" t="s">
        <v>42</v>
      </c>
      <c r="E52" s="11" t="s">
        <v>42</v>
      </c>
      <c r="F52" s="11" t="s">
        <v>42</v>
      </c>
      <c r="G52" s="11">
        <v>0</v>
      </c>
      <c r="H52" s="10"/>
      <c r="I52" s="10"/>
      <c r="J52" s="10"/>
      <c r="K52" s="10"/>
      <c r="L52" s="10"/>
      <c r="M52" s="2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8"/>
      <c r="AA52" s="3"/>
    </row>
    <row r="53" spans="1:27" ht="20.100000000000001" customHeight="1" x14ac:dyDescent="0.25">
      <c r="A53" s="10" t="s">
        <v>43</v>
      </c>
      <c r="B53" s="11" t="s">
        <v>42</v>
      </c>
      <c r="C53" s="10">
        <v>50000</v>
      </c>
      <c r="D53" s="10">
        <v>3000</v>
      </c>
      <c r="E53" s="11" t="s">
        <v>42</v>
      </c>
      <c r="F53" s="11">
        <v>20000</v>
      </c>
      <c r="G53" s="17">
        <f t="shared" si="2"/>
        <v>73000</v>
      </c>
      <c r="H53" s="10"/>
      <c r="I53" s="8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8"/>
      <c r="AA53" s="11"/>
    </row>
    <row r="54" spans="1:27" ht="20.100000000000001" customHeight="1" x14ac:dyDescent="0.25">
      <c r="A54" s="10" t="s">
        <v>27</v>
      </c>
      <c r="B54" s="11">
        <v>2200</v>
      </c>
      <c r="C54" s="11">
        <v>1350</v>
      </c>
      <c r="D54" s="11" t="s">
        <v>42</v>
      </c>
      <c r="E54" s="11" t="s">
        <v>42</v>
      </c>
      <c r="F54" s="11" t="s">
        <v>42</v>
      </c>
      <c r="G54" s="17">
        <f t="shared" si="2"/>
        <v>3550</v>
      </c>
      <c r="H54" s="10"/>
      <c r="I54" s="8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8"/>
      <c r="AA54" s="3"/>
    </row>
    <row r="55" spans="1:27" ht="20.100000000000001" customHeight="1" x14ac:dyDescent="0.25">
      <c r="A55" s="10" t="s">
        <v>34</v>
      </c>
      <c r="B55" s="11" t="s">
        <v>42</v>
      </c>
      <c r="C55" s="11" t="s">
        <v>42</v>
      </c>
      <c r="D55" s="11" t="s">
        <v>42</v>
      </c>
      <c r="E55" s="11" t="s">
        <v>42</v>
      </c>
      <c r="F55" s="11" t="s">
        <v>42</v>
      </c>
      <c r="G55" s="11">
        <v>0</v>
      </c>
      <c r="H55" s="10"/>
      <c r="I55" s="8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8"/>
      <c r="AA55" s="3"/>
    </row>
    <row r="56" spans="1:27" ht="20.100000000000001" customHeight="1" x14ac:dyDescent="0.25">
      <c r="A56" s="10" t="s">
        <v>28</v>
      </c>
      <c r="B56" s="17">
        <f>831787+110000-50000+3986</f>
        <v>895773</v>
      </c>
      <c r="C56" s="11" t="s">
        <v>42</v>
      </c>
      <c r="D56" s="11" t="s">
        <v>42</v>
      </c>
      <c r="E56" s="11" t="s">
        <v>42</v>
      </c>
      <c r="F56" s="11">
        <v>158711</v>
      </c>
      <c r="G56" s="17">
        <f t="shared" si="2"/>
        <v>1054484</v>
      </c>
      <c r="H56" s="10"/>
      <c r="I56" s="8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8"/>
      <c r="AA56" s="3"/>
    </row>
    <row r="57" spans="1:27" ht="20.100000000000001" customHeight="1" x14ac:dyDescent="0.25">
      <c r="A57" s="10" t="s">
        <v>46</v>
      </c>
      <c r="B57" s="11" t="s">
        <v>42</v>
      </c>
      <c r="C57" s="17">
        <v>716125</v>
      </c>
      <c r="D57" s="17">
        <v>39000</v>
      </c>
      <c r="E57" s="17">
        <v>10700</v>
      </c>
      <c r="F57" s="17" t="s">
        <v>42</v>
      </c>
      <c r="G57" s="17">
        <f t="shared" si="2"/>
        <v>765825</v>
      </c>
      <c r="H57" s="10"/>
      <c r="I57" s="8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8"/>
      <c r="AA57" s="11"/>
    </row>
    <row r="58" spans="1:27" ht="20.100000000000001" customHeight="1" x14ac:dyDescent="0.25">
      <c r="A58" s="10" t="s">
        <v>29</v>
      </c>
      <c r="B58" s="11" t="s">
        <v>42</v>
      </c>
      <c r="C58" s="11" t="s">
        <v>42</v>
      </c>
      <c r="D58" s="11" t="s">
        <v>42</v>
      </c>
      <c r="E58" s="11" t="s">
        <v>42</v>
      </c>
      <c r="F58" s="11">
        <v>13000</v>
      </c>
      <c r="G58" s="17">
        <f t="shared" si="2"/>
        <v>13000</v>
      </c>
      <c r="H58" s="10"/>
      <c r="I58" s="8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8"/>
      <c r="AA58" s="3"/>
    </row>
    <row r="59" spans="1:27" ht="20.100000000000001" customHeight="1" x14ac:dyDescent="0.25">
      <c r="A59" s="10" t="s">
        <v>30</v>
      </c>
      <c r="B59" s="11" t="s">
        <v>42</v>
      </c>
      <c r="C59" s="10">
        <v>150652</v>
      </c>
      <c r="D59" s="17">
        <v>5520</v>
      </c>
      <c r="E59" s="17">
        <v>376</v>
      </c>
      <c r="F59" s="17">
        <v>15990</v>
      </c>
      <c r="G59" s="17">
        <f t="shared" si="2"/>
        <v>172538</v>
      </c>
      <c r="H59" s="10"/>
      <c r="I59" s="8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8"/>
      <c r="AA59" s="3"/>
    </row>
    <row r="60" spans="1:27" ht="20.100000000000001" customHeight="1" x14ac:dyDescent="0.25">
      <c r="A60" s="10" t="s">
        <v>41</v>
      </c>
      <c r="B60" s="11" t="s">
        <v>42</v>
      </c>
      <c r="C60" s="10">
        <v>9714</v>
      </c>
      <c r="D60" s="11">
        <v>1000</v>
      </c>
      <c r="E60" s="17">
        <v>300</v>
      </c>
      <c r="F60" s="11">
        <v>1700</v>
      </c>
      <c r="G60" s="17">
        <f t="shared" si="2"/>
        <v>12714</v>
      </c>
      <c r="H60" s="10"/>
      <c r="I60" s="8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8"/>
      <c r="AA60" s="11"/>
    </row>
    <row r="61" spans="1:27" ht="20.100000000000001" customHeight="1" x14ac:dyDescent="0.25">
      <c r="A61" s="10" t="s">
        <v>31</v>
      </c>
      <c r="B61" s="10">
        <v>250</v>
      </c>
      <c r="C61" s="10">
        <v>3025</v>
      </c>
      <c r="D61" s="17" t="s">
        <v>42</v>
      </c>
      <c r="E61" s="11" t="s">
        <v>42</v>
      </c>
      <c r="F61" s="11" t="s">
        <v>42</v>
      </c>
      <c r="G61" s="17">
        <f t="shared" si="2"/>
        <v>3275</v>
      </c>
      <c r="H61" s="10"/>
      <c r="I61" s="8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8"/>
      <c r="AA61" s="3"/>
    </row>
    <row r="62" spans="1:27" ht="20.100000000000001" customHeight="1" x14ac:dyDescent="0.25">
      <c r="A62" s="10" t="s">
        <v>33</v>
      </c>
      <c r="B62" s="11" t="s">
        <v>42</v>
      </c>
      <c r="C62" s="10">
        <v>358941</v>
      </c>
      <c r="D62" s="17">
        <v>4896</v>
      </c>
      <c r="E62" s="17">
        <v>205</v>
      </c>
      <c r="F62" s="17">
        <v>45985</v>
      </c>
      <c r="G62" s="17">
        <f t="shared" si="2"/>
        <v>410027</v>
      </c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8"/>
      <c r="AA62" s="3"/>
    </row>
    <row r="63" spans="1:27" ht="20.100000000000001" customHeight="1" x14ac:dyDescent="0.25">
      <c r="A63" s="10" t="s">
        <v>16</v>
      </c>
      <c r="B63" s="11" t="s">
        <v>42</v>
      </c>
      <c r="C63" s="17">
        <v>49856</v>
      </c>
      <c r="D63" s="17">
        <v>1200</v>
      </c>
      <c r="E63" s="17">
        <v>171</v>
      </c>
      <c r="F63" s="17">
        <v>1053</v>
      </c>
      <c r="G63" s="17">
        <f t="shared" si="2"/>
        <v>52280</v>
      </c>
      <c r="H63" s="10"/>
      <c r="I63" s="8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8"/>
      <c r="AA63" s="3"/>
    </row>
    <row r="64" spans="1:27" ht="20.100000000000001" customHeight="1" x14ac:dyDescent="0.25">
      <c r="A64" s="16"/>
      <c r="B64" s="18">
        <f>SUM(B47:B63)</f>
        <v>917000</v>
      </c>
      <c r="C64" s="18">
        <f>SUM(C47:C63)</f>
        <v>1352964</v>
      </c>
      <c r="D64" s="18">
        <f>SUM(D47:D63)</f>
        <v>56152</v>
      </c>
      <c r="E64" s="18">
        <f>SUM(E47:E63)</f>
        <v>12242</v>
      </c>
      <c r="F64" s="18">
        <f>SUM(F47:F63)</f>
        <v>266961</v>
      </c>
      <c r="G64" s="31">
        <f t="shared" si="2"/>
        <v>2605319</v>
      </c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</row>
    <row r="65" spans="2:27" x14ac:dyDescent="0.25"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8" spans="2:27" x14ac:dyDescent="0.25">
      <c r="W68" s="2"/>
    </row>
    <row r="71" spans="2:27" x14ac:dyDescent="0.25">
      <c r="B71" s="2"/>
      <c r="C71" s="2"/>
      <c r="D71" s="2"/>
      <c r="E71" s="2"/>
      <c r="F71" s="2"/>
      <c r="W71" s="2"/>
    </row>
    <row r="75" spans="2:27" x14ac:dyDescent="0.25">
      <c r="B75" s="23"/>
    </row>
    <row r="76" spans="2:27" x14ac:dyDescent="0.25">
      <c r="B76" s="23"/>
    </row>
    <row r="77" spans="2:27" x14ac:dyDescent="0.25">
      <c r="B77" s="23"/>
    </row>
    <row r="78" spans="2:27" x14ac:dyDescent="0.25">
      <c r="B78" s="23"/>
    </row>
  </sheetData>
  <mergeCells count="2">
    <mergeCell ref="B3:E3"/>
    <mergeCell ref="B27:E27"/>
  </mergeCells>
  <phoneticPr fontId="5" type="noConversion"/>
  <pageMargins left="0.7" right="0.7" top="0.75" bottom="0.75" header="0.3" footer="0.3"/>
  <pageSetup paperSize="9" scale="42" orientation="landscape" r:id="rId1"/>
  <rowBreaks count="1" manualBreakCount="1">
    <brk id="2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2019</vt:lpstr>
    </vt:vector>
  </TitlesOfParts>
  <Company>Aspiro AB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Jörgen Carlsson</dc:creator>
  <cp:lastModifiedBy>Niklas Sandell</cp:lastModifiedBy>
  <cp:lastPrinted>2010-04-12T14:11:35Z</cp:lastPrinted>
  <dcterms:created xsi:type="dcterms:W3CDTF">2003-07-22T10:34:46Z</dcterms:created>
  <dcterms:modified xsi:type="dcterms:W3CDTF">2017-12-08T12:37:40Z</dcterms:modified>
</cp:coreProperties>
</file>