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wfpcluster01.uw.lu.se\fek-nsa$\Documents\CS Practical Solutions\Aktiebolag\Liber\Koncernredovisning\Koncernredovisning 2018\Hemsida\"/>
    </mc:Choice>
  </mc:AlternateContent>
  <bookViews>
    <workbookView xWindow="-4476" yWindow="780" windowWidth="19236" windowHeight="8268" tabRatio="714"/>
  </bookViews>
  <sheets>
    <sheet name="Home &amp; Blue" sheetId="14" r:id="rId1"/>
  </sheets>
  <calcPr calcId="152511"/>
</workbook>
</file>

<file path=xl/calcChain.xml><?xml version="1.0" encoding="utf-8"?>
<calcChain xmlns="http://schemas.openxmlformats.org/spreadsheetml/2006/main">
  <c r="J48" i="14" l="1"/>
  <c r="J47" i="14"/>
  <c r="L11" i="14" l="1"/>
  <c r="L15" i="14" s="1"/>
  <c r="L18" i="14" s="1"/>
  <c r="L54" i="14"/>
  <c r="L42" i="14"/>
  <c r="P54" i="14"/>
  <c r="Q54" i="14"/>
  <c r="R54" i="14"/>
  <c r="S32" i="14"/>
  <c r="Q42" i="14"/>
  <c r="P42" i="14"/>
  <c r="D33" i="14"/>
  <c r="S33" i="14" s="1"/>
  <c r="C42" i="14"/>
  <c r="B42" i="14"/>
  <c r="D42" i="14" l="1"/>
  <c r="I18" i="14"/>
  <c r="B65" i="14" l="1"/>
  <c r="C66" i="14" s="1"/>
  <c r="C68" i="14" s="1"/>
  <c r="S51" i="14" l="1"/>
  <c r="D46" i="14"/>
  <c r="S50" i="14"/>
  <c r="S37" i="14"/>
  <c r="R42" i="14"/>
  <c r="O42" i="14"/>
  <c r="N54" i="14"/>
  <c r="M54" i="14"/>
  <c r="N42" i="14"/>
  <c r="M42" i="14"/>
  <c r="K54" i="14"/>
  <c r="K42" i="14"/>
  <c r="J46" i="14"/>
  <c r="J45" i="14"/>
  <c r="K11" i="14"/>
  <c r="K15" i="14" s="1"/>
  <c r="K18" i="14" s="1"/>
  <c r="J11" i="14"/>
  <c r="J15" i="14" s="1"/>
  <c r="J18" i="14" s="1"/>
  <c r="S8" i="14"/>
  <c r="S46" i="14" l="1"/>
  <c r="J54" i="14"/>
  <c r="O54" i="14"/>
  <c r="H54" i="14"/>
  <c r="I54" i="14"/>
  <c r="F54" i="14"/>
  <c r="G54" i="14"/>
  <c r="E54" i="14"/>
  <c r="F42" i="14"/>
  <c r="E42" i="14"/>
  <c r="H18" i="14"/>
  <c r="G11" i="14"/>
  <c r="G15" i="14" s="1"/>
  <c r="G18" i="14" s="1"/>
  <c r="F11" i="14"/>
  <c r="F15" i="14" s="1"/>
  <c r="F18" i="14" s="1"/>
  <c r="E11" i="14"/>
  <c r="E15" i="14" s="1"/>
  <c r="E18" i="14" s="1"/>
  <c r="D52" i="14" l="1"/>
  <c r="S52" i="14" s="1"/>
  <c r="D38" i="14"/>
  <c r="S38" i="14" s="1"/>
  <c r="D13" i="14"/>
  <c r="D34" i="14"/>
  <c r="S34" i="14" s="1"/>
  <c r="D40" i="14"/>
  <c r="S40" i="14" s="1"/>
  <c r="D49" i="14"/>
  <c r="C11" i="14"/>
  <c r="C15" i="14" s="1"/>
  <c r="C18" i="14" s="1"/>
  <c r="C54" i="14" s="1"/>
  <c r="B11" i="14"/>
  <c r="B15" i="14" s="1"/>
  <c r="D16" i="14"/>
  <c r="D53" i="14"/>
  <c r="S53" i="14" s="1"/>
  <c r="D47" i="14"/>
  <c r="S47" i="14" s="1"/>
  <c r="D45" i="14"/>
  <c r="S45" i="14" s="1"/>
  <c r="D41" i="14"/>
  <c r="S41" i="14" s="1"/>
  <c r="D39" i="14"/>
  <c r="S39" i="14" s="1"/>
  <c r="D36" i="14"/>
  <c r="D35" i="14"/>
  <c r="S35" i="14" s="1"/>
  <c r="D17" i="14"/>
  <c r="S17" i="14" s="1"/>
  <c r="D14" i="14"/>
  <c r="S14" i="14" s="1"/>
  <c r="D12" i="14"/>
  <c r="S12" i="14" s="1"/>
  <c r="D10" i="14"/>
  <c r="S10" i="14" s="1"/>
  <c r="D9" i="14"/>
  <c r="S9" i="14" s="1"/>
  <c r="D6" i="14"/>
  <c r="S6" i="14" s="1"/>
  <c r="D5" i="14"/>
  <c r="S5" i="14" s="1"/>
  <c r="S42" i="14" l="1"/>
  <c r="S11" i="14"/>
  <c r="S15" i="14" s="1"/>
  <c r="S18" i="14" s="1"/>
  <c r="S20" i="14" s="1"/>
  <c r="D11" i="14"/>
  <c r="B18" i="14"/>
  <c r="D15" i="14"/>
  <c r="D18" i="14" l="1"/>
  <c r="B54" i="14"/>
  <c r="D54" i="14" s="1"/>
  <c r="D48" i="14"/>
  <c r="S48" i="14" s="1"/>
  <c r="S54" i="14" l="1"/>
</calcChain>
</file>

<file path=xl/sharedStrings.xml><?xml version="1.0" encoding="utf-8"?>
<sst xmlns="http://schemas.openxmlformats.org/spreadsheetml/2006/main" count="102" uniqueCount="76">
  <si>
    <t>Företag</t>
  </si>
  <si>
    <t>Totalt</t>
  </si>
  <si>
    <t>Koncernen</t>
  </si>
  <si>
    <t>Nettoomsättning</t>
  </si>
  <si>
    <t>Rörelsekostnader</t>
  </si>
  <si>
    <t>Rörelseresultat</t>
  </si>
  <si>
    <t>Ränteintäkter</t>
  </si>
  <si>
    <t>Räntekostnader</t>
  </si>
  <si>
    <t>Resultat efter finansiella poster</t>
  </si>
  <si>
    <t>Årets resultat</t>
  </si>
  <si>
    <t>Tillgångar</t>
  </si>
  <si>
    <t>Varulager</t>
  </si>
  <si>
    <t>Kassa och bank</t>
  </si>
  <si>
    <t>Eget kapital och skulder</t>
  </si>
  <si>
    <t>Aktiekapital</t>
  </si>
  <si>
    <t>Skatt</t>
  </si>
  <si>
    <t xml:space="preserve">Post </t>
  </si>
  <si>
    <t xml:space="preserve"> -</t>
  </si>
  <si>
    <t>Post</t>
  </si>
  <si>
    <t>Balanserad vinst</t>
  </si>
  <si>
    <t>Obeskattade reserver</t>
  </si>
  <si>
    <t>Avskrivningar</t>
  </si>
  <si>
    <t>Andelar i dotterföretag</t>
  </si>
  <si>
    <t>Uppskjuten skattefordran</t>
  </si>
  <si>
    <t>Uppskjuten skatteskuld</t>
  </si>
  <si>
    <t xml:space="preserve">  Maskiner och inventarier</t>
  </si>
  <si>
    <t>Internt andels-innehav</t>
  </si>
  <si>
    <t>Elimineringar/Justeringar</t>
  </si>
  <si>
    <t>Bokslutsdispositioner</t>
  </si>
  <si>
    <t>Minoritetsintresse</t>
  </si>
  <si>
    <t>Minoritets-intresse</t>
  </si>
  <si>
    <t xml:space="preserve">  Byggnader</t>
  </si>
  <si>
    <t>Utdelning från dotterföretag</t>
  </si>
  <si>
    <t>-</t>
  </si>
  <si>
    <t>Koncernens resultat</t>
  </si>
  <si>
    <t>Resultat hänförbart till minoritet</t>
  </si>
  <si>
    <t>Resultat hänförbart till moderföretag</t>
  </si>
  <si>
    <t>Maskiner och inventarier</t>
  </si>
  <si>
    <t>Kortfristiga fordringar</t>
  </si>
  <si>
    <t>Minoritetsandel i resultat:</t>
  </si>
  <si>
    <t xml:space="preserve"> Andel i redovisat resultat efter skatt</t>
  </si>
  <si>
    <t xml:space="preserve">  Goodwill</t>
  </si>
  <si>
    <t>Goodwill</t>
  </si>
  <si>
    <t>Övrigt tillskjutet kapital</t>
  </si>
  <si>
    <t>Övriga skulder</t>
  </si>
  <si>
    <t>Förvärvsanalys:</t>
  </si>
  <si>
    <t>Anskaffningsvärde</t>
  </si>
  <si>
    <t>Summa:</t>
  </si>
  <si>
    <t>Förvärvad andel (80 %)</t>
  </si>
  <si>
    <t>Hag AB</t>
  </si>
  <si>
    <t>Vik AB</t>
  </si>
  <si>
    <t>Långfristiga fordringar</t>
  </si>
  <si>
    <t>Långfristiga skulder</t>
  </si>
  <si>
    <t>Byggnader</t>
  </si>
  <si>
    <t>Mark</t>
  </si>
  <si>
    <t>0,2 x 965 = 193</t>
  </si>
  <si>
    <t xml:space="preserve"> Andel i återförd bokslutsdisp. efter skatt</t>
  </si>
  <si>
    <t>Avskrivning övervärde efter skatt</t>
  </si>
  <si>
    <t>Utgående internvinst: 100 - 100/1,25 = 20</t>
  </si>
  <si>
    <t>Ingående internvinst: 150 - 150/1,25 = 30</t>
  </si>
  <si>
    <t>Verkligt värde tillgångar</t>
  </si>
  <si>
    <t>Verkligt värde skulder</t>
  </si>
  <si>
    <t>Förvärvad andel</t>
  </si>
  <si>
    <t>Minoritetsandel</t>
  </si>
  <si>
    <t>Övervärde byggnad (200)</t>
  </si>
  <si>
    <t>Undervärde mark (-250)</t>
  </si>
  <si>
    <t>Uppskjuten skatteskuld, övervärde (40)</t>
  </si>
  <si>
    <t>Uppskjuten skattefordran, undervärde (50)</t>
  </si>
  <si>
    <t>-4</t>
  </si>
  <si>
    <t>0,2 x 160 = 32</t>
  </si>
  <si>
    <t>Nedskrivning 2016</t>
  </si>
  <si>
    <t>Nedskrivning 2018</t>
  </si>
  <si>
    <t>Avskrivningar 2015-2017</t>
  </si>
  <si>
    <t>Upplösning av uppskjuten skatt 2015-2017</t>
  </si>
  <si>
    <t>Avskrivningar 2018</t>
  </si>
  <si>
    <t>Uppslösning av skatt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</si>
</sst>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\+#,##0"/>
  </numFmts>
  <fonts count="7" x14ac:knownFonts="1">
    <font>
      <sz val="10"/>
      <name val="Arial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3" fontId="1" fillId="0" borderId="0" xfId="0" applyNumberFormat="1" applyFont="1"/>
    <xf numFmtId="3" fontId="0" fillId="0" borderId="0" xfId="0" applyNumberFormat="1"/>
    <xf numFmtId="3" fontId="0" fillId="0" borderId="0" xfId="0" applyNumberFormat="1" applyBorder="1"/>
    <xf numFmtId="3" fontId="1" fillId="0" borderId="0" xfId="0" applyNumberFormat="1" applyFont="1" applyBorder="1"/>
    <xf numFmtId="3" fontId="3" fillId="0" borderId="0" xfId="0" applyNumberFormat="1" applyFo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/>
    <xf numFmtId="3" fontId="4" fillId="0" borderId="0" xfId="0" applyNumberFormat="1" applyFont="1"/>
    <xf numFmtId="3" fontId="4" fillId="0" borderId="0" xfId="0" applyNumberFormat="1" applyFont="1" applyBorder="1"/>
    <xf numFmtId="3" fontId="4" fillId="0" borderId="0" xfId="0" applyNumberFormat="1" applyFont="1" applyAlignment="1">
      <alignment horizontal="right"/>
    </xf>
    <xf numFmtId="3" fontId="4" fillId="0" borderId="1" xfId="0" applyNumberFormat="1" applyFont="1" applyBorder="1"/>
    <xf numFmtId="3" fontId="0" fillId="0" borderId="1" xfId="0" applyNumberFormat="1" applyBorder="1"/>
    <xf numFmtId="3" fontId="0" fillId="0" borderId="2" xfId="0" applyNumberFormat="1" applyBorder="1"/>
    <xf numFmtId="3" fontId="3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3" fontId="3" fillId="0" borderId="1" xfId="0" applyNumberFormat="1" applyFont="1" applyBorder="1"/>
    <xf numFmtId="3" fontId="1" fillId="0" borderId="1" xfId="0" applyNumberFormat="1" applyFont="1" applyBorder="1"/>
    <xf numFmtId="3" fontId="2" fillId="0" borderId="2" xfId="0" applyNumberFormat="1" applyFont="1" applyBorder="1"/>
    <xf numFmtId="3" fontId="4" fillId="0" borderId="1" xfId="0" applyNumberFormat="1" applyFont="1" applyBorder="1" applyAlignment="1">
      <alignment horizontal="right"/>
    </xf>
    <xf numFmtId="0" fontId="4" fillId="0" borderId="0" xfId="0" applyFont="1"/>
    <xf numFmtId="164" fontId="4" fillId="0" borderId="1" xfId="0" applyNumberFormat="1" applyFont="1" applyBorder="1"/>
    <xf numFmtId="164" fontId="4" fillId="0" borderId="0" xfId="0" applyNumberFormat="1" applyFont="1" applyBorder="1"/>
    <xf numFmtId="3" fontId="6" fillId="0" borderId="0" xfId="0" applyNumberFormat="1" applyFont="1"/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left" wrapText="1"/>
    </xf>
    <xf numFmtId="165" fontId="0" fillId="0" borderId="0" xfId="0" applyNumberFormat="1" applyBorder="1"/>
    <xf numFmtId="3" fontId="4" fillId="0" borderId="2" xfId="0" applyNumberFormat="1" applyFont="1" applyBorder="1"/>
    <xf numFmtId="165" fontId="4" fillId="0" borderId="0" xfId="0" applyNumberFormat="1" applyFont="1" applyBorder="1"/>
    <xf numFmtId="165" fontId="3" fillId="0" borderId="0" xfId="0" applyNumberFormat="1" applyFont="1" applyBorder="1"/>
    <xf numFmtId="1" fontId="3" fillId="0" borderId="0" xfId="0" applyNumberFormat="1" applyFont="1" applyBorder="1"/>
    <xf numFmtId="165" fontId="3" fillId="0" borderId="1" xfId="0" applyNumberFormat="1" applyFont="1" applyBorder="1"/>
    <xf numFmtId="49" fontId="4" fillId="0" borderId="0" xfId="0" applyNumberFormat="1" applyFont="1"/>
    <xf numFmtId="0" fontId="0" fillId="0" borderId="2" xfId="0" applyBorder="1"/>
    <xf numFmtId="3" fontId="0" fillId="0" borderId="0" xfId="0" applyNumberFormat="1" applyBorder="1" applyAlignment="1">
      <alignment horizontal="right"/>
    </xf>
    <xf numFmtId="3" fontId="0" fillId="0" borderId="3" xfId="0" applyNumberFormat="1" applyBorder="1"/>
    <xf numFmtId="3" fontId="2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1" fontId="2" fillId="0" borderId="0" xfId="0" applyNumberFormat="1" applyFont="1" applyBorder="1"/>
    <xf numFmtId="1" fontId="4" fillId="0" borderId="1" xfId="0" applyNumberFormat="1" applyFont="1" applyBorder="1"/>
    <xf numFmtId="3" fontId="4" fillId="0" borderId="0" xfId="0" applyNumberFormat="1" applyFont="1" applyFill="1" applyBorder="1"/>
    <xf numFmtId="0" fontId="2" fillId="0" borderId="0" xfId="0" applyFont="1"/>
    <xf numFmtId="3" fontId="4" fillId="0" borderId="0" xfId="0" applyNumberFormat="1" applyFont="1" applyFill="1"/>
    <xf numFmtId="49" fontId="4" fillId="0" borderId="0" xfId="0" applyNumberFormat="1" applyFont="1" applyFill="1"/>
    <xf numFmtId="1" fontId="3" fillId="0" borderId="1" xfId="0" applyNumberFormat="1" applyFont="1" applyBorder="1"/>
    <xf numFmtId="3" fontId="3" fillId="0" borderId="3" xfId="0" applyNumberFormat="1" applyFont="1" applyBorder="1"/>
    <xf numFmtId="3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/>
  <dimension ref="A1:S83"/>
  <sheetViews>
    <sheetView tabSelected="1" zoomScaleNormal="100" workbookViewId="0"/>
  </sheetViews>
  <sheetFormatPr defaultRowHeight="13.2" x14ac:dyDescent="0.25"/>
  <cols>
    <col min="1" max="1" width="40.109375" bestFit="1" customWidth="1"/>
    <col min="2" max="2" width="11.5546875" customWidth="1"/>
    <col min="3" max="3" width="11.6640625" customWidth="1"/>
    <col min="9" max="9" width="10.44140625" bestFit="1" customWidth="1"/>
    <col min="10" max="14" width="10.5546875" customWidth="1"/>
    <col min="19" max="19" width="12.6640625" customWidth="1"/>
  </cols>
  <sheetData>
    <row r="1" spans="1:19" ht="12.75" customHeight="1" x14ac:dyDescent="0.25">
      <c r="A1" s="2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2.75" customHeigh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12.75" customHeight="1" x14ac:dyDescent="0.25">
      <c r="A3" s="8" t="s">
        <v>16</v>
      </c>
      <c r="B3" s="46" t="s">
        <v>0</v>
      </c>
      <c r="C3" s="46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2"/>
    </row>
    <row r="4" spans="1:19" ht="12.75" customHeight="1" x14ac:dyDescent="0.25">
      <c r="A4" s="13"/>
      <c r="B4" s="24" t="s">
        <v>49</v>
      </c>
      <c r="C4" s="24" t="s">
        <v>50</v>
      </c>
      <c r="D4" s="24" t="s">
        <v>1</v>
      </c>
      <c r="E4" s="18"/>
      <c r="F4" s="18" t="s">
        <v>27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2</v>
      </c>
    </row>
    <row r="5" spans="1:19" ht="20.100000000000001" customHeight="1" x14ac:dyDescent="0.25">
      <c r="A5" s="2" t="s">
        <v>3</v>
      </c>
      <c r="B5" s="2">
        <v>8400</v>
      </c>
      <c r="C5" s="2">
        <v>7300</v>
      </c>
      <c r="D5" s="3">
        <f>SUM(B5:C5)</f>
        <v>15700</v>
      </c>
      <c r="E5" s="3">
        <v>-1500</v>
      </c>
      <c r="F5" s="1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>
        <f>SUM(D5:O5)</f>
        <v>14200</v>
      </c>
    </row>
    <row r="6" spans="1:19" ht="20.100000000000001" customHeight="1" x14ac:dyDescent="0.25">
      <c r="A6" s="2" t="s">
        <v>4</v>
      </c>
      <c r="B6" s="2">
        <v>-7750</v>
      </c>
      <c r="C6" s="2">
        <v>-5365</v>
      </c>
      <c r="D6" s="3">
        <f>SUM(B6:C6)</f>
        <v>-13115</v>
      </c>
      <c r="E6" s="26">
        <v>1500</v>
      </c>
      <c r="F6" s="26">
        <v>30</v>
      </c>
      <c r="G6" s="3">
        <v>-20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>
        <f>SUM(D6:O6)</f>
        <v>-11605</v>
      </c>
    </row>
    <row r="7" spans="1:19" ht="20.100000000000001" customHeight="1" x14ac:dyDescent="0.25">
      <c r="A7" s="8" t="s">
        <v>21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20.100000000000001" customHeight="1" x14ac:dyDescent="0.25">
      <c r="A8" s="8" t="s">
        <v>41</v>
      </c>
      <c r="B8" s="34" t="s">
        <v>33</v>
      </c>
      <c r="C8" s="34" t="s">
        <v>33</v>
      </c>
      <c r="D8" s="34" t="s">
        <v>33</v>
      </c>
      <c r="E8" s="3"/>
      <c r="F8" s="3"/>
      <c r="G8" s="3"/>
      <c r="H8" s="3"/>
      <c r="J8" s="3">
        <v>-62</v>
      </c>
      <c r="K8" s="3"/>
      <c r="L8" s="3"/>
      <c r="M8" s="3"/>
      <c r="N8" s="3"/>
      <c r="O8" s="3"/>
      <c r="P8" s="3"/>
      <c r="Q8" s="3"/>
      <c r="R8" s="3"/>
      <c r="S8" s="3">
        <f>SUM(D8:O8)</f>
        <v>-62</v>
      </c>
    </row>
    <row r="9" spans="1:19" ht="20.100000000000001" customHeight="1" x14ac:dyDescent="0.25">
      <c r="A9" s="8" t="s">
        <v>25</v>
      </c>
      <c r="B9" s="3">
        <v>-70</v>
      </c>
      <c r="C9" s="3">
        <v>-85</v>
      </c>
      <c r="D9" s="3">
        <f>+B9+C9</f>
        <v>-155</v>
      </c>
      <c r="E9" s="3"/>
      <c r="F9" s="3"/>
      <c r="G9" s="3"/>
      <c r="H9" s="3"/>
      <c r="J9" s="3"/>
      <c r="K9" s="3"/>
      <c r="L9" s="3"/>
      <c r="M9" s="3"/>
      <c r="N9" s="3"/>
      <c r="O9" s="3"/>
      <c r="P9" s="3"/>
      <c r="Q9" s="3"/>
      <c r="R9" s="3"/>
      <c r="S9" s="3">
        <f>SUM(D9:O9)</f>
        <v>-155</v>
      </c>
    </row>
    <row r="10" spans="1:19" ht="20.100000000000001" customHeight="1" x14ac:dyDescent="0.25">
      <c r="A10" s="8" t="s">
        <v>31</v>
      </c>
      <c r="B10" s="10">
        <v>-100</v>
      </c>
      <c r="C10" s="10">
        <v>-35</v>
      </c>
      <c r="D10" s="3">
        <f>SUM(B10:C10)</f>
        <v>-135</v>
      </c>
      <c r="E10" s="3"/>
      <c r="F10" s="13"/>
      <c r="G10" s="3"/>
      <c r="H10" s="3"/>
      <c r="I10" s="33"/>
      <c r="J10" s="3"/>
      <c r="K10" s="3">
        <v>-20</v>
      </c>
      <c r="L10" s="3">
        <v>-5</v>
      </c>
      <c r="M10" s="3"/>
      <c r="N10" s="3"/>
      <c r="O10" s="3"/>
      <c r="P10" s="3"/>
      <c r="Q10" s="3"/>
      <c r="R10" s="3"/>
      <c r="S10" s="3">
        <f>SUM(D10:O10)</f>
        <v>-160</v>
      </c>
    </row>
    <row r="11" spans="1:19" ht="20.100000000000001" customHeight="1" x14ac:dyDescent="0.25">
      <c r="A11" s="5" t="s">
        <v>5</v>
      </c>
      <c r="B11" s="16">
        <f>SUM(B5:B10)</f>
        <v>480</v>
      </c>
      <c r="C11" s="16">
        <f>SUM(C5:C10)</f>
        <v>1815</v>
      </c>
      <c r="D11" s="16">
        <f t="shared" ref="D11:D18" si="0">SUM(B11:C11)</f>
        <v>2295</v>
      </c>
      <c r="E11" s="16">
        <f>SUM(E5:E10)</f>
        <v>0</v>
      </c>
      <c r="F11" s="29">
        <f>SUM(F6:F10)</f>
        <v>30</v>
      </c>
      <c r="G11" s="16">
        <f>SUM(G6:G10)</f>
        <v>-20</v>
      </c>
      <c r="H11" s="16"/>
      <c r="J11" s="16">
        <f>SUM(J8:J10)</f>
        <v>-62</v>
      </c>
      <c r="K11" s="16">
        <f>SUM(K10)</f>
        <v>-20</v>
      </c>
      <c r="L11" s="16">
        <f>SUM(L10)</f>
        <v>-5</v>
      </c>
      <c r="M11" s="16"/>
      <c r="N11" s="16"/>
      <c r="O11" s="16"/>
      <c r="P11" s="16"/>
      <c r="Q11" s="16"/>
      <c r="R11" s="16"/>
      <c r="S11" s="16">
        <f>SUM(S5:S10)</f>
        <v>2218</v>
      </c>
    </row>
    <row r="12" spans="1:19" ht="20.100000000000001" customHeight="1" x14ac:dyDescent="0.25">
      <c r="A12" s="2" t="s">
        <v>6</v>
      </c>
      <c r="B12" s="8">
        <v>38</v>
      </c>
      <c r="C12" s="8">
        <v>10</v>
      </c>
      <c r="D12" s="9">
        <f t="shared" si="0"/>
        <v>48</v>
      </c>
      <c r="E12" s="9"/>
      <c r="F12" s="9"/>
      <c r="G12" s="3"/>
      <c r="H12" s="3"/>
      <c r="J12" s="3"/>
      <c r="K12" s="3"/>
      <c r="L12" s="3"/>
      <c r="M12" s="3"/>
      <c r="N12" s="3"/>
      <c r="O12" s="3"/>
      <c r="P12" s="3"/>
      <c r="Q12" s="3"/>
      <c r="R12" s="3"/>
      <c r="S12" s="3">
        <f>SUM(D12:O12)</f>
        <v>48</v>
      </c>
    </row>
    <row r="13" spans="1:19" ht="20.100000000000001" customHeight="1" x14ac:dyDescent="0.25">
      <c r="A13" s="2" t="s">
        <v>32</v>
      </c>
      <c r="B13" s="8">
        <v>12</v>
      </c>
      <c r="C13" s="10" t="s">
        <v>33</v>
      </c>
      <c r="D13" s="9">
        <f>SUM(B13:C13)</f>
        <v>12</v>
      </c>
      <c r="E13" s="9">
        <v>-12</v>
      </c>
      <c r="F13" s="9"/>
      <c r="G13" s="3"/>
      <c r="H13" s="3"/>
      <c r="J13" s="3"/>
      <c r="K13" s="3"/>
      <c r="L13" s="3"/>
      <c r="M13" s="3"/>
      <c r="N13" s="3"/>
      <c r="O13" s="3"/>
      <c r="P13" s="3"/>
      <c r="Q13" s="3"/>
      <c r="R13" s="3"/>
      <c r="S13" s="15" t="s">
        <v>33</v>
      </c>
    </row>
    <row r="14" spans="1:19" ht="20.100000000000001" customHeight="1" x14ac:dyDescent="0.25">
      <c r="A14" s="2" t="s">
        <v>7</v>
      </c>
      <c r="B14" s="8">
        <v>-63</v>
      </c>
      <c r="C14" s="10">
        <v>-250</v>
      </c>
      <c r="D14" s="9">
        <f t="shared" si="0"/>
        <v>-313</v>
      </c>
      <c r="E14" s="28"/>
      <c r="F14" s="27"/>
      <c r="G14" s="13"/>
      <c r="H14" s="3"/>
      <c r="I14" s="33"/>
      <c r="J14" s="3"/>
      <c r="K14" s="3"/>
      <c r="L14" s="3"/>
      <c r="M14" s="3"/>
      <c r="N14" s="3"/>
      <c r="O14" s="3"/>
      <c r="P14" s="3"/>
      <c r="Q14" s="3"/>
      <c r="R14" s="3"/>
      <c r="S14" s="3">
        <f>SUM(D14:O14)</f>
        <v>-313</v>
      </c>
    </row>
    <row r="15" spans="1:19" ht="20.100000000000001" customHeight="1" x14ac:dyDescent="0.25">
      <c r="A15" s="5" t="s">
        <v>8</v>
      </c>
      <c r="B15" s="16">
        <f>SUM(B11:B14)</f>
        <v>467</v>
      </c>
      <c r="C15" s="16">
        <f>SUM(C11:C14)</f>
        <v>1575</v>
      </c>
      <c r="D15" s="16">
        <f t="shared" si="0"/>
        <v>2042</v>
      </c>
      <c r="E15" s="16">
        <f>SUM(E11:E14)</f>
        <v>-12</v>
      </c>
      <c r="F15" s="29">
        <f>SUM(F11:F14)</f>
        <v>30</v>
      </c>
      <c r="G15" s="30">
        <f>SUM(G11:G14)</f>
        <v>-20</v>
      </c>
      <c r="H15" s="16"/>
      <c r="J15" s="16">
        <f>SUM(J11:J14)</f>
        <v>-62</v>
      </c>
      <c r="K15" s="16">
        <f>SUM(K11:K14)</f>
        <v>-20</v>
      </c>
      <c r="L15" s="16">
        <f>SUM(L11:L14)</f>
        <v>-5</v>
      </c>
      <c r="M15" s="16"/>
      <c r="N15" s="16"/>
      <c r="O15" s="16"/>
      <c r="P15" s="16"/>
      <c r="Q15" s="16"/>
      <c r="R15" s="16"/>
      <c r="S15" s="16">
        <f>SUM(S11:S14)</f>
        <v>1953</v>
      </c>
    </row>
    <row r="16" spans="1:19" s="20" customFormat="1" ht="20.100000000000001" customHeight="1" x14ac:dyDescent="0.25">
      <c r="A16" s="8" t="s">
        <v>28</v>
      </c>
      <c r="B16" s="9">
        <v>-60</v>
      </c>
      <c r="C16" s="15">
        <v>-200</v>
      </c>
      <c r="D16" s="9">
        <f t="shared" si="0"/>
        <v>-260</v>
      </c>
      <c r="E16" s="9"/>
      <c r="F16" s="9"/>
      <c r="G16" s="9"/>
      <c r="H16" s="28">
        <v>60</v>
      </c>
      <c r="I16" s="28">
        <v>200</v>
      </c>
      <c r="J16" s="9"/>
      <c r="K16" s="9"/>
      <c r="L16" s="9"/>
      <c r="M16" s="9"/>
      <c r="N16" s="9"/>
      <c r="O16" s="9"/>
      <c r="P16" s="9"/>
      <c r="Q16" s="9"/>
      <c r="R16" s="9"/>
      <c r="S16" s="15" t="s">
        <v>33</v>
      </c>
    </row>
    <row r="17" spans="1:19" ht="20.100000000000001" customHeight="1" x14ac:dyDescent="0.25">
      <c r="A17" s="2" t="s">
        <v>15</v>
      </c>
      <c r="B17" s="10">
        <v>-122</v>
      </c>
      <c r="C17" s="10">
        <v>-410</v>
      </c>
      <c r="D17" s="9">
        <f t="shared" si="0"/>
        <v>-532</v>
      </c>
      <c r="E17" s="9"/>
      <c r="F17" s="27">
        <v>-6</v>
      </c>
      <c r="G17" s="26">
        <v>4</v>
      </c>
      <c r="H17" s="3">
        <v>-12</v>
      </c>
      <c r="I17" s="33">
        <v>-40</v>
      </c>
      <c r="J17" s="26"/>
      <c r="K17" s="26">
        <v>4</v>
      </c>
      <c r="L17" s="26">
        <v>1</v>
      </c>
      <c r="M17" s="26"/>
      <c r="N17" s="26"/>
      <c r="O17" s="3"/>
      <c r="P17" s="3"/>
      <c r="Q17" s="3"/>
      <c r="R17" s="3"/>
      <c r="S17" s="3">
        <f>SUM(D17:O17)</f>
        <v>-581</v>
      </c>
    </row>
    <row r="18" spans="1:19" ht="20.100000000000001" customHeight="1" x14ac:dyDescent="0.25">
      <c r="A18" s="5" t="s">
        <v>34</v>
      </c>
      <c r="B18" s="16">
        <f>SUM(B15:B17)</f>
        <v>285</v>
      </c>
      <c r="C18" s="16">
        <f>SUM(C15:C17)</f>
        <v>965</v>
      </c>
      <c r="D18" s="16">
        <f t="shared" si="0"/>
        <v>1250</v>
      </c>
      <c r="E18" s="16">
        <f>SUM(E15:E17)</f>
        <v>-12</v>
      </c>
      <c r="F18" s="29">
        <f>SUM(F15:F17)</f>
        <v>24</v>
      </c>
      <c r="G18" s="16">
        <f>SUM(G15:G17)</f>
        <v>-16</v>
      </c>
      <c r="H18" s="31">
        <f>SUM(H16:H17)</f>
        <v>48</v>
      </c>
      <c r="I18" s="31">
        <f>SUM(I16:I17)</f>
        <v>160</v>
      </c>
      <c r="J18" s="16">
        <f>SUM(J15:J17)</f>
        <v>-62</v>
      </c>
      <c r="K18" s="16">
        <f>SUM(K15:K17)</f>
        <v>-16</v>
      </c>
      <c r="L18" s="44">
        <f>SUM(L15:L17)</f>
        <v>-4</v>
      </c>
      <c r="M18" s="16"/>
      <c r="N18" s="16"/>
      <c r="O18" s="16"/>
      <c r="P18" s="16"/>
      <c r="Q18" s="16"/>
      <c r="R18" s="16"/>
      <c r="S18" s="45">
        <f>SUM(S15:S17)</f>
        <v>1372</v>
      </c>
    </row>
    <row r="19" spans="1:19" ht="20.100000000000001" customHeight="1" x14ac:dyDescent="0.25">
      <c r="A19" s="5" t="s">
        <v>35</v>
      </c>
      <c r="B19" s="14"/>
      <c r="C19" s="14"/>
      <c r="D19" s="14"/>
      <c r="E19" s="9"/>
      <c r="F19" s="9"/>
      <c r="G19" s="2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13">
        <v>221</v>
      </c>
    </row>
    <row r="20" spans="1:19" ht="18.75" customHeight="1" x14ac:dyDescent="0.25">
      <c r="A20" s="5" t="s">
        <v>36</v>
      </c>
      <c r="B20" s="1"/>
      <c r="C20" s="1"/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5">
        <f>S18-S19</f>
        <v>1151</v>
      </c>
    </row>
    <row r="21" spans="1:19" ht="12.75" customHeight="1" x14ac:dyDescent="0.25">
      <c r="A21" s="5"/>
      <c r="B21" s="1"/>
      <c r="C21" s="1"/>
      <c r="D21" s="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2.75" customHeight="1" x14ac:dyDescent="0.25">
      <c r="A22" s="8" t="s">
        <v>39</v>
      </c>
      <c r="B22" s="1"/>
      <c r="C22" s="1"/>
      <c r="D22" s="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2.75" customHeight="1" x14ac:dyDescent="0.25">
      <c r="A23" s="8" t="s">
        <v>40</v>
      </c>
      <c r="B23" s="42" t="s">
        <v>55</v>
      </c>
      <c r="C23" s="1"/>
      <c r="D23" s="4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2.75" customHeight="1" x14ac:dyDescent="0.25">
      <c r="A24" s="8" t="s">
        <v>56</v>
      </c>
      <c r="B24" s="43" t="s">
        <v>69</v>
      </c>
      <c r="C24" s="1"/>
      <c r="D24" s="4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2.75" customHeight="1" x14ac:dyDescent="0.25">
      <c r="A25" s="8" t="s">
        <v>57</v>
      </c>
      <c r="B25" s="43" t="s">
        <v>68</v>
      </c>
      <c r="C25" s="1"/>
      <c r="D25" s="4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2.75" customHeight="1" x14ac:dyDescent="0.25">
      <c r="A26" s="8"/>
      <c r="B26" s="32"/>
      <c r="C26" s="1"/>
      <c r="D26" s="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2.75" customHeight="1" x14ac:dyDescent="0.25">
      <c r="A27" s="2"/>
      <c r="B27" s="1"/>
      <c r="C27" s="1"/>
      <c r="D27" s="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2.75" customHeight="1" x14ac:dyDescent="0.25">
      <c r="A28" s="12"/>
      <c r="B28" s="17"/>
      <c r="C28" s="17"/>
      <c r="D28" s="17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2.75" customHeight="1" x14ac:dyDescent="0.25">
      <c r="A29" s="2" t="s">
        <v>18</v>
      </c>
      <c r="B29" s="47" t="s">
        <v>0</v>
      </c>
      <c r="C29" s="48"/>
      <c r="D29" s="4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39.9" customHeight="1" x14ac:dyDescent="0.25">
      <c r="A30" s="18"/>
      <c r="B30" s="24" t="s">
        <v>49</v>
      </c>
      <c r="C30" s="24" t="s">
        <v>50</v>
      </c>
      <c r="D30" s="24" t="s">
        <v>1</v>
      </c>
      <c r="E30" s="18"/>
      <c r="F30" s="18" t="s">
        <v>27</v>
      </c>
      <c r="G30" s="18"/>
      <c r="H30" s="25"/>
      <c r="I30" s="33"/>
      <c r="J30" s="25" t="s">
        <v>30</v>
      </c>
      <c r="K30" s="33"/>
      <c r="L30" s="33"/>
      <c r="M30" s="25"/>
      <c r="N30" s="25" t="s">
        <v>26</v>
      </c>
      <c r="O30" s="33"/>
      <c r="P30" s="33"/>
      <c r="Q30" s="33"/>
      <c r="R30" s="33"/>
      <c r="S30" s="18" t="s">
        <v>2</v>
      </c>
    </row>
    <row r="31" spans="1:19" ht="20.100000000000001" customHeight="1" x14ac:dyDescent="0.25">
      <c r="A31" s="14" t="s">
        <v>10</v>
      </c>
      <c r="B31" s="6"/>
      <c r="C31" s="6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20.100000000000001" customHeight="1" x14ac:dyDescent="0.25">
      <c r="A32" s="9" t="s">
        <v>42</v>
      </c>
      <c r="B32" s="36" t="s">
        <v>33</v>
      </c>
      <c r="C32" s="36" t="s">
        <v>33</v>
      </c>
      <c r="D32" s="36" t="s">
        <v>33</v>
      </c>
      <c r="E32" s="9"/>
      <c r="F32" s="9"/>
      <c r="G32" s="9"/>
      <c r="H32" s="9"/>
      <c r="I32" s="9"/>
      <c r="J32" s="9"/>
      <c r="K32" s="28"/>
      <c r="L32" s="28"/>
      <c r="M32" s="9"/>
      <c r="N32" s="28">
        <v>372</v>
      </c>
      <c r="O32" s="9">
        <v>-186</v>
      </c>
      <c r="P32" s="9">
        <v>-62</v>
      </c>
      <c r="Q32" s="9"/>
      <c r="R32" s="9"/>
      <c r="S32" s="9">
        <f>SUM(D32:R32)</f>
        <v>124</v>
      </c>
    </row>
    <row r="33" spans="1:19" ht="20.100000000000001" customHeight="1" x14ac:dyDescent="0.25">
      <c r="A33" s="9" t="s">
        <v>53</v>
      </c>
      <c r="B33" s="15">
        <v>4000</v>
      </c>
      <c r="C33" s="15">
        <v>2500</v>
      </c>
      <c r="D33" s="15">
        <f>SUM(B33:C33)</f>
        <v>6500</v>
      </c>
      <c r="E33" s="9"/>
      <c r="F33" s="9"/>
      <c r="G33" s="9"/>
      <c r="H33" s="9"/>
      <c r="I33" s="9"/>
      <c r="J33" s="9"/>
      <c r="K33" s="28">
        <v>40</v>
      </c>
      <c r="L33" s="9">
        <v>-15</v>
      </c>
      <c r="M33" s="9">
        <v>-5</v>
      </c>
      <c r="N33" s="28">
        <v>160</v>
      </c>
      <c r="O33" s="9"/>
      <c r="P33" s="9"/>
      <c r="Q33" s="9">
        <v>-60</v>
      </c>
      <c r="R33" s="9">
        <v>-20</v>
      </c>
      <c r="S33" s="9">
        <f>SUM(D33:R33)</f>
        <v>6600</v>
      </c>
    </row>
    <row r="34" spans="1:19" ht="20.100000000000001" customHeight="1" x14ac:dyDescent="0.25">
      <c r="A34" s="9" t="s">
        <v>54</v>
      </c>
      <c r="B34" s="15">
        <v>450</v>
      </c>
      <c r="C34" s="15">
        <v>1000</v>
      </c>
      <c r="D34" s="15">
        <f t="shared" ref="D34:D41" si="1">SUM(B34:C34)</f>
        <v>1450</v>
      </c>
      <c r="E34" s="3"/>
      <c r="F34" s="3"/>
      <c r="G34" s="9"/>
      <c r="H34" s="9"/>
      <c r="I34" s="9"/>
      <c r="J34" s="3"/>
      <c r="K34" s="3">
        <v>-50</v>
      </c>
      <c r="L34" s="3"/>
      <c r="N34" s="3">
        <v>-200</v>
      </c>
      <c r="O34" s="3"/>
      <c r="P34" s="3"/>
      <c r="Q34" s="3"/>
      <c r="R34" s="3"/>
      <c r="S34" s="9">
        <f t="shared" ref="S34:S41" si="2">SUM(D34:R34)</f>
        <v>1200</v>
      </c>
    </row>
    <row r="35" spans="1:19" ht="20.100000000000001" customHeight="1" x14ac:dyDescent="0.25">
      <c r="A35" s="9" t="s">
        <v>37</v>
      </c>
      <c r="B35" s="9">
        <v>500</v>
      </c>
      <c r="C35" s="15">
        <v>2300</v>
      </c>
      <c r="D35" s="15">
        <f t="shared" si="1"/>
        <v>2800</v>
      </c>
      <c r="E35" s="9"/>
      <c r="F35" s="7"/>
      <c r="G35" s="9"/>
      <c r="H35" s="9"/>
      <c r="I35" s="9"/>
      <c r="J35" s="3"/>
      <c r="K35" s="3"/>
      <c r="L35" s="3"/>
      <c r="M35" s="3"/>
      <c r="N35" s="3"/>
      <c r="O35" s="3"/>
      <c r="P35" s="3"/>
      <c r="Q35" s="3"/>
      <c r="R35" s="3"/>
      <c r="S35" s="9">
        <f t="shared" si="2"/>
        <v>2800</v>
      </c>
    </row>
    <row r="36" spans="1:19" ht="20.100000000000001" customHeight="1" x14ac:dyDescent="0.25">
      <c r="A36" s="9" t="s">
        <v>22</v>
      </c>
      <c r="B36" s="9">
        <v>2500</v>
      </c>
      <c r="C36" s="15" t="s">
        <v>17</v>
      </c>
      <c r="D36" s="15">
        <f t="shared" si="1"/>
        <v>2500</v>
      </c>
      <c r="E36" s="9"/>
      <c r="F36" s="7"/>
      <c r="G36" s="9"/>
      <c r="H36" s="9"/>
      <c r="I36" s="9"/>
      <c r="J36" s="3"/>
      <c r="K36" s="3"/>
      <c r="L36" s="3"/>
      <c r="M36" s="3"/>
      <c r="N36" s="3">
        <v>-2500</v>
      </c>
      <c r="O36" s="3"/>
      <c r="P36" s="3"/>
      <c r="Q36" s="3"/>
      <c r="R36" s="3"/>
      <c r="S36" s="15" t="s">
        <v>33</v>
      </c>
    </row>
    <row r="37" spans="1:19" ht="20.100000000000001" customHeight="1" x14ac:dyDescent="0.25">
      <c r="A37" s="9" t="s">
        <v>23</v>
      </c>
      <c r="B37" s="15" t="s">
        <v>33</v>
      </c>
      <c r="C37" s="15" t="s">
        <v>33</v>
      </c>
      <c r="D37" s="15" t="s">
        <v>33</v>
      </c>
      <c r="E37" s="9"/>
      <c r="F37" s="28">
        <v>4</v>
      </c>
      <c r="G37" s="9"/>
      <c r="H37" s="9"/>
      <c r="I37" s="9"/>
      <c r="J37" s="3"/>
      <c r="K37" s="28">
        <v>10</v>
      </c>
      <c r="L37" s="28"/>
      <c r="M37" s="3"/>
      <c r="N37" s="28">
        <v>40</v>
      </c>
      <c r="O37" s="3"/>
      <c r="P37" s="3"/>
      <c r="Q37" s="3"/>
      <c r="R37" s="3"/>
      <c r="S37" s="9">
        <f t="shared" si="2"/>
        <v>54</v>
      </c>
    </row>
    <row r="38" spans="1:19" ht="20.100000000000001" customHeight="1" x14ac:dyDescent="0.25">
      <c r="A38" s="9" t="s">
        <v>51</v>
      </c>
      <c r="B38" s="9">
        <v>400</v>
      </c>
      <c r="C38" s="15">
        <v>200</v>
      </c>
      <c r="D38" s="15">
        <f>SUM(B38:C38)</f>
        <v>600</v>
      </c>
      <c r="E38" s="9"/>
      <c r="F38" s="7"/>
      <c r="G38" s="9"/>
      <c r="H38" s="9"/>
      <c r="I38" s="9"/>
      <c r="J38" s="3"/>
      <c r="K38" s="3"/>
      <c r="L38" s="3"/>
      <c r="M38" s="3"/>
      <c r="N38" s="3"/>
      <c r="O38" s="3"/>
      <c r="P38" s="3"/>
      <c r="Q38" s="3"/>
      <c r="R38" s="3"/>
      <c r="S38" s="9">
        <f t="shared" si="2"/>
        <v>600</v>
      </c>
    </row>
    <row r="39" spans="1:19" ht="20.100000000000001" customHeight="1" x14ac:dyDescent="0.25">
      <c r="A39" s="9" t="s">
        <v>11</v>
      </c>
      <c r="B39" s="15">
        <v>350</v>
      </c>
      <c r="C39" s="15">
        <v>450</v>
      </c>
      <c r="D39" s="15">
        <f t="shared" si="1"/>
        <v>800</v>
      </c>
      <c r="E39" s="9"/>
      <c r="F39" s="9">
        <v>-20</v>
      </c>
      <c r="G39" s="9"/>
      <c r="H39" s="9"/>
      <c r="I39" s="9"/>
      <c r="J39" s="3"/>
      <c r="K39" s="3"/>
      <c r="L39" s="3"/>
      <c r="M39" s="3"/>
      <c r="N39" s="3"/>
      <c r="O39" s="3"/>
      <c r="P39" s="3"/>
      <c r="Q39" s="3"/>
      <c r="R39" s="3"/>
      <c r="S39" s="9">
        <f t="shared" si="2"/>
        <v>780</v>
      </c>
    </row>
    <row r="40" spans="1:19" ht="20.100000000000001" customHeight="1" x14ac:dyDescent="0.25">
      <c r="A40" s="9" t="s">
        <v>38</v>
      </c>
      <c r="B40" s="15">
        <v>150</v>
      </c>
      <c r="C40" s="15">
        <v>100</v>
      </c>
      <c r="D40" s="15">
        <f t="shared" si="1"/>
        <v>250</v>
      </c>
      <c r="E40" s="9"/>
      <c r="F40" s="7"/>
      <c r="G40" s="22"/>
      <c r="H40" s="9"/>
      <c r="I40" s="9"/>
      <c r="J40" s="3"/>
      <c r="K40" s="3"/>
      <c r="L40" s="3"/>
      <c r="M40" s="3"/>
      <c r="N40" s="3"/>
      <c r="O40" s="3"/>
      <c r="P40" s="3"/>
      <c r="Q40" s="3"/>
      <c r="R40" s="3"/>
      <c r="S40" s="9">
        <f t="shared" si="2"/>
        <v>250</v>
      </c>
    </row>
    <row r="41" spans="1:19" ht="20.100000000000001" customHeight="1" x14ac:dyDescent="0.25">
      <c r="A41" s="9" t="s">
        <v>12</v>
      </c>
      <c r="B41" s="9">
        <v>600</v>
      </c>
      <c r="C41" s="9">
        <v>175</v>
      </c>
      <c r="D41" s="15">
        <f t="shared" si="1"/>
        <v>775</v>
      </c>
      <c r="E41" s="9"/>
      <c r="F41" s="7"/>
      <c r="G41" s="22"/>
      <c r="H41" s="9"/>
      <c r="I41" s="9"/>
      <c r="J41" s="9"/>
      <c r="K41" s="27"/>
      <c r="L41" s="27"/>
      <c r="M41" s="9"/>
      <c r="N41" s="9"/>
      <c r="O41" s="7"/>
      <c r="P41" s="7"/>
      <c r="Q41" s="7"/>
      <c r="R41" s="7"/>
      <c r="S41" s="9">
        <f t="shared" si="2"/>
        <v>775</v>
      </c>
    </row>
    <row r="42" spans="1:19" ht="20.100000000000001" customHeight="1" x14ac:dyDescent="0.25">
      <c r="A42" s="9"/>
      <c r="B42" s="11">
        <f>SUM(B33:B41)</f>
        <v>8950</v>
      </c>
      <c r="C42" s="11">
        <f>SUM(C33:C41)</f>
        <v>6725</v>
      </c>
      <c r="D42" s="19">
        <f>SUM(B42:C42)</f>
        <v>15675</v>
      </c>
      <c r="E42" s="11">
        <f>SUM(E34:E41)</f>
        <v>0</v>
      </c>
      <c r="F42" s="11">
        <f>SUM(F34:F41)</f>
        <v>-16</v>
      </c>
      <c r="G42" s="21"/>
      <c r="H42" s="11"/>
      <c r="I42" s="11"/>
      <c r="J42" s="11"/>
      <c r="K42" s="28">
        <f>SUM(K32:K40)</f>
        <v>0</v>
      </c>
      <c r="L42" s="11">
        <f>SUM(L32:L40)</f>
        <v>-15</v>
      </c>
      <c r="M42" s="11">
        <f t="shared" ref="M42:S42" si="3">SUM(M32:M41)</f>
        <v>-5</v>
      </c>
      <c r="N42" s="11">
        <f t="shared" si="3"/>
        <v>-2128</v>
      </c>
      <c r="O42" s="11">
        <f t="shared" si="3"/>
        <v>-186</v>
      </c>
      <c r="P42" s="11">
        <f t="shared" si="3"/>
        <v>-62</v>
      </c>
      <c r="Q42" s="11">
        <f t="shared" si="3"/>
        <v>-60</v>
      </c>
      <c r="R42" s="11">
        <f t="shared" si="3"/>
        <v>-20</v>
      </c>
      <c r="S42" s="12">
        <f t="shared" si="3"/>
        <v>13183</v>
      </c>
    </row>
    <row r="43" spans="1:19" ht="20.100000000000001" customHeight="1" x14ac:dyDescent="0.25">
      <c r="A43" s="9"/>
      <c r="B43" s="9"/>
      <c r="C43" s="9"/>
      <c r="D43" s="15"/>
      <c r="E43" s="9"/>
      <c r="F43" s="7"/>
      <c r="G43" s="22"/>
      <c r="H43" s="9"/>
      <c r="I43" s="9"/>
      <c r="J43" s="9"/>
      <c r="K43" s="9"/>
      <c r="L43" s="9"/>
      <c r="M43" s="9"/>
      <c r="N43" s="9"/>
      <c r="O43" s="7"/>
      <c r="P43" s="7"/>
      <c r="Q43" s="7"/>
      <c r="R43" s="7"/>
      <c r="S43" s="3"/>
    </row>
    <row r="44" spans="1:19" ht="20.100000000000001" customHeight="1" x14ac:dyDescent="0.25">
      <c r="A44" s="14" t="s">
        <v>13</v>
      </c>
      <c r="B44" s="9"/>
      <c r="C44" s="9"/>
      <c r="D44" s="15"/>
      <c r="E44" s="9"/>
      <c r="F44" s="7"/>
      <c r="G44" s="22"/>
      <c r="H44" s="9"/>
      <c r="I44" s="9"/>
      <c r="J44" s="9"/>
      <c r="K44" s="9"/>
      <c r="L44" s="9"/>
      <c r="M44" s="9"/>
      <c r="N44" s="9"/>
      <c r="O44" s="7"/>
      <c r="P44" s="7"/>
      <c r="Q44" s="7"/>
      <c r="R44" s="7"/>
      <c r="S44" s="3"/>
    </row>
    <row r="45" spans="1:19" ht="20.100000000000001" customHeight="1" x14ac:dyDescent="0.25">
      <c r="A45" s="9" t="s">
        <v>14</v>
      </c>
      <c r="B45" s="9">
        <v>1500</v>
      </c>
      <c r="C45" s="9">
        <v>1600</v>
      </c>
      <c r="D45" s="15">
        <f t="shared" ref="D45:D54" si="4">SUM(B45:C45)</f>
        <v>3100</v>
      </c>
      <c r="E45" s="9"/>
      <c r="F45" s="7"/>
      <c r="G45" s="22"/>
      <c r="H45" s="9"/>
      <c r="I45" s="9"/>
      <c r="J45" s="9">
        <f>-0.2*C45</f>
        <v>-320</v>
      </c>
      <c r="K45" s="9"/>
      <c r="L45" s="9"/>
      <c r="M45" s="9"/>
      <c r="N45" s="9">
        <v>-1280</v>
      </c>
      <c r="O45" s="9"/>
      <c r="P45" s="9"/>
      <c r="Q45" s="9"/>
      <c r="R45" s="9"/>
      <c r="S45" s="3">
        <f>SUM(D45:R45)</f>
        <v>1500</v>
      </c>
    </row>
    <row r="46" spans="1:19" ht="20.100000000000001" customHeight="1" x14ac:dyDescent="0.25">
      <c r="A46" s="9" t="s">
        <v>43</v>
      </c>
      <c r="B46" s="9">
        <v>850</v>
      </c>
      <c r="C46" s="9">
        <v>950</v>
      </c>
      <c r="D46" s="15">
        <f t="shared" si="4"/>
        <v>1800</v>
      </c>
      <c r="E46" s="9"/>
      <c r="F46" s="7"/>
      <c r="G46" s="22"/>
      <c r="H46" s="9"/>
      <c r="I46" s="9"/>
      <c r="J46" s="9">
        <f>-0.2*C46</f>
        <v>-190</v>
      </c>
      <c r="K46" s="9"/>
      <c r="L46" s="9"/>
      <c r="M46" s="9"/>
      <c r="N46" s="9">
        <v>-760</v>
      </c>
      <c r="O46" s="9"/>
      <c r="P46" s="9"/>
      <c r="Q46" s="9"/>
      <c r="R46" s="9"/>
      <c r="S46" s="3">
        <f t="shared" ref="S46:S53" si="5">SUM(D46:R46)</f>
        <v>850</v>
      </c>
    </row>
    <row r="47" spans="1:19" ht="20.100000000000001" customHeight="1" x14ac:dyDescent="0.25">
      <c r="A47" s="9" t="s">
        <v>19</v>
      </c>
      <c r="B47" s="9">
        <v>1850</v>
      </c>
      <c r="C47" s="9">
        <v>150</v>
      </c>
      <c r="D47" s="15">
        <f t="shared" si="4"/>
        <v>2000</v>
      </c>
      <c r="E47" s="28">
        <v>12</v>
      </c>
      <c r="F47" s="7"/>
      <c r="G47" s="9">
        <v>-24</v>
      </c>
      <c r="H47" s="28">
        <v>352</v>
      </c>
      <c r="I47" s="28">
        <v>80</v>
      </c>
      <c r="J47" s="9">
        <f>-0.2*(C47+I47)</f>
        <v>-46</v>
      </c>
      <c r="K47" s="9"/>
      <c r="L47" s="9"/>
      <c r="M47" s="9"/>
      <c r="N47" s="9">
        <v>-120</v>
      </c>
      <c r="O47" s="9">
        <v>-186</v>
      </c>
      <c r="P47" s="9"/>
      <c r="Q47" s="9">
        <v>-48</v>
      </c>
      <c r="R47" s="9"/>
      <c r="S47" s="3">
        <f t="shared" si="5"/>
        <v>2020</v>
      </c>
    </row>
    <row r="48" spans="1:19" ht="20.100000000000001" customHeight="1" x14ac:dyDescent="0.25">
      <c r="A48" s="9" t="s">
        <v>9</v>
      </c>
      <c r="B48" s="9">
        <v>285</v>
      </c>
      <c r="C48" s="9">
        <v>965</v>
      </c>
      <c r="D48" s="15">
        <f t="shared" si="4"/>
        <v>1250</v>
      </c>
      <c r="E48" s="9">
        <v>-12</v>
      </c>
      <c r="F48" s="37">
        <v>-16</v>
      </c>
      <c r="G48" s="28">
        <v>24</v>
      </c>
      <c r="H48" s="28">
        <v>48</v>
      </c>
      <c r="I48" s="28">
        <v>160</v>
      </c>
      <c r="J48" s="9">
        <f>-0.2*(C48+I48)</f>
        <v>-225</v>
      </c>
      <c r="K48" s="22"/>
      <c r="L48" s="22"/>
      <c r="M48" s="22"/>
      <c r="N48" s="22"/>
      <c r="O48" s="9"/>
      <c r="P48" s="9">
        <v>-62</v>
      </c>
      <c r="Q48" s="9"/>
      <c r="R48" s="9">
        <v>-16</v>
      </c>
      <c r="S48" s="3">
        <f>SUM(D48:R48)</f>
        <v>1151</v>
      </c>
    </row>
    <row r="49" spans="1:19" ht="20.100000000000001" customHeight="1" x14ac:dyDescent="0.25">
      <c r="A49" s="9" t="s">
        <v>20</v>
      </c>
      <c r="B49" s="9">
        <v>500</v>
      </c>
      <c r="C49" s="9">
        <v>300</v>
      </c>
      <c r="D49" s="15">
        <f t="shared" si="4"/>
        <v>800</v>
      </c>
      <c r="E49" s="9"/>
      <c r="F49" s="38"/>
      <c r="G49" s="22"/>
      <c r="H49" s="9">
        <v>-500</v>
      </c>
      <c r="I49" s="9">
        <v>-300</v>
      </c>
      <c r="J49" s="9"/>
      <c r="K49" s="9"/>
      <c r="L49" s="9"/>
      <c r="M49" s="9"/>
      <c r="N49" s="9"/>
      <c r="O49" s="7"/>
      <c r="P49" s="7"/>
      <c r="Q49" s="7"/>
      <c r="R49" s="7"/>
      <c r="S49" s="15" t="s">
        <v>33</v>
      </c>
    </row>
    <row r="50" spans="1:19" ht="20.100000000000001" customHeight="1" x14ac:dyDescent="0.25">
      <c r="A50" s="9" t="s">
        <v>29</v>
      </c>
      <c r="B50" s="15" t="s">
        <v>17</v>
      </c>
      <c r="C50" s="15" t="s">
        <v>17</v>
      </c>
      <c r="D50" s="15" t="s">
        <v>17</v>
      </c>
      <c r="E50" s="9"/>
      <c r="F50" s="38"/>
      <c r="G50" s="22"/>
      <c r="H50" s="9"/>
      <c r="I50" s="9"/>
      <c r="J50" s="28">
        <v>781</v>
      </c>
      <c r="K50" s="9">
        <v>-8</v>
      </c>
      <c r="L50" s="9">
        <v>-12</v>
      </c>
      <c r="M50" s="9">
        <v>-4</v>
      </c>
      <c r="N50" s="28"/>
      <c r="O50" s="7"/>
      <c r="P50" s="7"/>
      <c r="Q50" s="7"/>
      <c r="R50" s="7"/>
      <c r="S50" s="3">
        <f t="shared" si="5"/>
        <v>757</v>
      </c>
    </row>
    <row r="51" spans="1:19" ht="20.100000000000001" customHeight="1" x14ac:dyDescent="0.25">
      <c r="A51" s="9" t="s">
        <v>24</v>
      </c>
      <c r="B51" s="15" t="s">
        <v>33</v>
      </c>
      <c r="C51" s="15" t="s">
        <v>33</v>
      </c>
      <c r="D51" s="15" t="s">
        <v>33</v>
      </c>
      <c r="E51" s="9"/>
      <c r="F51" s="38"/>
      <c r="G51" s="22"/>
      <c r="H51" s="28">
        <v>100</v>
      </c>
      <c r="I51" s="28">
        <v>60</v>
      </c>
      <c r="J51" s="9"/>
      <c r="K51" s="28">
        <v>8</v>
      </c>
      <c r="L51" s="9">
        <v>-3</v>
      </c>
      <c r="M51" s="9">
        <v>-1</v>
      </c>
      <c r="N51" s="28">
        <v>32</v>
      </c>
      <c r="O51" s="9"/>
      <c r="P51" s="9"/>
      <c r="Q51" s="9">
        <v>-12</v>
      </c>
      <c r="R51" s="9">
        <v>-4</v>
      </c>
      <c r="S51" s="9">
        <f>SUM(D51:R51)</f>
        <v>180</v>
      </c>
    </row>
    <row r="52" spans="1:19" ht="20.100000000000001" customHeight="1" x14ac:dyDescent="0.25">
      <c r="A52" s="9" t="s">
        <v>52</v>
      </c>
      <c r="B52" s="15">
        <v>2994</v>
      </c>
      <c r="C52" s="15">
        <v>1963</v>
      </c>
      <c r="D52" s="15">
        <f>SUM(B52:C52)</f>
        <v>4957</v>
      </c>
      <c r="E52" s="9"/>
      <c r="F52" s="38"/>
      <c r="G52" s="22"/>
      <c r="H52" s="9"/>
      <c r="I52" s="9"/>
      <c r="J52" s="9"/>
      <c r="K52" s="9"/>
      <c r="L52" s="9"/>
      <c r="M52" s="9"/>
      <c r="N52" s="9"/>
      <c r="O52" s="7"/>
      <c r="P52" s="7"/>
      <c r="Q52" s="7"/>
      <c r="R52" s="7"/>
      <c r="S52" s="3">
        <f t="shared" si="5"/>
        <v>4957</v>
      </c>
    </row>
    <row r="53" spans="1:19" ht="20.100000000000001" customHeight="1" x14ac:dyDescent="0.25">
      <c r="A53" s="9" t="s">
        <v>44</v>
      </c>
      <c r="B53" s="15">
        <v>971</v>
      </c>
      <c r="C53" s="15">
        <v>797</v>
      </c>
      <c r="D53" s="15">
        <f t="shared" si="4"/>
        <v>1768</v>
      </c>
      <c r="E53" s="9"/>
      <c r="F53" s="38"/>
      <c r="G53" s="22"/>
      <c r="H53" s="9"/>
      <c r="I53" s="9"/>
      <c r="J53" s="9"/>
      <c r="K53" s="27"/>
      <c r="L53" s="27"/>
      <c r="M53" s="9"/>
      <c r="N53" s="9"/>
      <c r="O53" s="7"/>
      <c r="P53" s="7"/>
      <c r="Q53" s="7"/>
      <c r="R53" s="7"/>
      <c r="S53" s="3">
        <f t="shared" si="5"/>
        <v>1768</v>
      </c>
    </row>
    <row r="54" spans="1:19" ht="20.100000000000001" customHeight="1" x14ac:dyDescent="0.25">
      <c r="A54" s="9"/>
      <c r="B54" s="11">
        <f>SUM(B45:B53)</f>
        <v>8950</v>
      </c>
      <c r="C54" s="11">
        <f>SUM(C45:C53)</f>
        <v>6725</v>
      </c>
      <c r="D54" s="19">
        <f t="shared" si="4"/>
        <v>15675</v>
      </c>
      <c r="E54" s="11">
        <f t="shared" ref="E54:S54" si="6">SUM(E45:E53)</f>
        <v>0</v>
      </c>
      <c r="F54" s="39">
        <f t="shared" si="6"/>
        <v>-16</v>
      </c>
      <c r="G54" s="11">
        <f t="shared" si="6"/>
        <v>0</v>
      </c>
      <c r="H54" s="11">
        <f t="shared" si="6"/>
        <v>0</v>
      </c>
      <c r="I54" s="11">
        <f t="shared" si="6"/>
        <v>0</v>
      </c>
      <c r="J54" s="11">
        <f t="shared" si="6"/>
        <v>0</v>
      </c>
      <c r="K54" s="28">
        <f t="shared" si="6"/>
        <v>0</v>
      </c>
      <c r="L54" s="9">
        <f>SUM(L45:L53)</f>
        <v>-15</v>
      </c>
      <c r="M54" s="11">
        <f t="shared" si="6"/>
        <v>-5</v>
      </c>
      <c r="N54" s="11">
        <f t="shared" si="6"/>
        <v>-2128</v>
      </c>
      <c r="O54" s="11">
        <f t="shared" si="6"/>
        <v>-186</v>
      </c>
      <c r="P54" s="11">
        <f t="shared" si="6"/>
        <v>-62</v>
      </c>
      <c r="Q54" s="11">
        <f t="shared" si="6"/>
        <v>-60</v>
      </c>
      <c r="R54" s="11">
        <f t="shared" si="6"/>
        <v>-20</v>
      </c>
      <c r="S54" s="12">
        <f t="shared" si="6"/>
        <v>13183</v>
      </c>
    </row>
    <row r="56" spans="1:19" x14ac:dyDescent="0.25">
      <c r="A56" s="40"/>
      <c r="N56" s="2"/>
    </row>
    <row r="57" spans="1:19" x14ac:dyDescent="0.25">
      <c r="A57" s="20" t="s">
        <v>58</v>
      </c>
    </row>
    <row r="58" spans="1:19" x14ac:dyDescent="0.25">
      <c r="A58" s="20" t="s">
        <v>59</v>
      </c>
    </row>
    <row r="60" spans="1:19" x14ac:dyDescent="0.25">
      <c r="A60" s="41" t="s">
        <v>45</v>
      </c>
    </row>
    <row r="61" spans="1:19" x14ac:dyDescent="0.25">
      <c r="A61" s="20" t="s">
        <v>46</v>
      </c>
      <c r="B61" s="2"/>
      <c r="C61" s="2">
        <v>2500</v>
      </c>
      <c r="D61" s="2"/>
    </row>
    <row r="62" spans="1:19" x14ac:dyDescent="0.25">
      <c r="B62" s="2"/>
      <c r="C62" s="2"/>
      <c r="D62" s="2"/>
    </row>
    <row r="63" spans="1:19" x14ac:dyDescent="0.25">
      <c r="A63" s="20" t="s">
        <v>60</v>
      </c>
      <c r="B63" s="2">
        <v>7560</v>
      </c>
      <c r="C63" s="2"/>
      <c r="D63" s="2"/>
    </row>
    <row r="64" spans="1:19" x14ac:dyDescent="0.25">
      <c r="A64" s="20" t="s">
        <v>61</v>
      </c>
      <c r="B64" s="13">
        <v>-4900</v>
      </c>
      <c r="C64" s="2"/>
      <c r="D64" s="2"/>
    </row>
    <row r="65" spans="1:4" x14ac:dyDescent="0.25">
      <c r="A65" s="20" t="s">
        <v>47</v>
      </c>
      <c r="B65" s="2">
        <f>SUM(B63:B64)</f>
        <v>2660</v>
      </c>
      <c r="C65" s="2"/>
      <c r="D65" s="2"/>
    </row>
    <row r="66" spans="1:4" x14ac:dyDescent="0.25">
      <c r="A66" s="20" t="s">
        <v>48</v>
      </c>
      <c r="B66" s="2"/>
      <c r="C66" s="2">
        <f>-0.8*B65</f>
        <v>-2128</v>
      </c>
      <c r="D66" s="2"/>
    </row>
    <row r="67" spans="1:4" x14ac:dyDescent="0.25">
      <c r="B67" s="2"/>
      <c r="C67" s="2"/>
      <c r="D67" s="2"/>
    </row>
    <row r="68" spans="1:4" x14ac:dyDescent="0.25">
      <c r="A68" s="20" t="s">
        <v>42</v>
      </c>
      <c r="C68" s="2">
        <f>C61+C66</f>
        <v>372</v>
      </c>
    </row>
    <row r="69" spans="1:4" x14ac:dyDescent="0.25">
      <c r="A69" s="20" t="s">
        <v>70</v>
      </c>
      <c r="C69" s="2">
        <v>-186</v>
      </c>
    </row>
    <row r="70" spans="1:4" x14ac:dyDescent="0.25">
      <c r="A70" s="20" t="s">
        <v>71</v>
      </c>
      <c r="C70">
        <v>-62</v>
      </c>
    </row>
    <row r="71" spans="1:4" x14ac:dyDescent="0.25">
      <c r="A71" s="20"/>
    </row>
    <row r="72" spans="1:4" x14ac:dyDescent="0.25">
      <c r="A72" s="20"/>
      <c r="B72" s="20" t="s">
        <v>62</v>
      </c>
      <c r="D72" s="20" t="s">
        <v>63</v>
      </c>
    </row>
    <row r="73" spans="1:4" x14ac:dyDescent="0.25">
      <c r="A73" s="20" t="s">
        <v>64</v>
      </c>
      <c r="B73">
        <v>160</v>
      </c>
      <c r="D73">
        <v>40</v>
      </c>
    </row>
    <row r="74" spans="1:4" x14ac:dyDescent="0.25">
      <c r="A74" s="20" t="s">
        <v>66</v>
      </c>
      <c r="B74">
        <v>32</v>
      </c>
      <c r="D74">
        <v>8</v>
      </c>
    </row>
    <row r="76" spans="1:4" x14ac:dyDescent="0.25">
      <c r="A76" s="20" t="s">
        <v>72</v>
      </c>
      <c r="B76">
        <v>60</v>
      </c>
      <c r="D76">
        <v>15</v>
      </c>
    </row>
    <row r="77" spans="1:4" x14ac:dyDescent="0.25">
      <c r="A77" s="20" t="s">
        <v>73</v>
      </c>
      <c r="B77">
        <v>12</v>
      </c>
      <c r="D77">
        <v>3</v>
      </c>
    </row>
    <row r="79" spans="1:4" x14ac:dyDescent="0.25">
      <c r="A79" s="20" t="s">
        <v>74</v>
      </c>
      <c r="B79">
        <v>20</v>
      </c>
      <c r="D79">
        <v>5</v>
      </c>
    </row>
    <row r="80" spans="1:4" x14ac:dyDescent="0.25">
      <c r="A80" s="20" t="s">
        <v>75</v>
      </c>
      <c r="B80">
        <v>4</v>
      </c>
      <c r="D80">
        <v>1</v>
      </c>
    </row>
    <row r="82" spans="1:4" x14ac:dyDescent="0.25">
      <c r="A82" s="20" t="s">
        <v>65</v>
      </c>
      <c r="B82">
        <v>-200</v>
      </c>
      <c r="D82">
        <v>-50</v>
      </c>
    </row>
    <row r="83" spans="1:4" x14ac:dyDescent="0.25">
      <c r="A83" s="20" t="s">
        <v>67</v>
      </c>
      <c r="B83">
        <v>40</v>
      </c>
      <c r="D83">
        <v>10</v>
      </c>
    </row>
  </sheetData>
  <mergeCells count="2">
    <mergeCell ref="B3:C3"/>
    <mergeCell ref="B29:C29"/>
  </mergeCells>
  <phoneticPr fontId="5" type="noConversion"/>
  <pageMargins left="0.7" right="0.7" top="0.75" bottom="0.75" header="0.3" footer="0.3"/>
  <pageSetup paperSize="9" scale="59" orientation="landscape" r:id="rId1"/>
  <rowBreaks count="2" manualBreakCount="2">
    <brk id="28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Home &amp; Blue</vt:lpstr>
    </vt:vector>
  </TitlesOfParts>
  <Company>Aspiro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Jörgen Carlsson</dc:creator>
  <cp:lastModifiedBy>Niklas Sandell</cp:lastModifiedBy>
  <cp:lastPrinted>2015-07-30T06:38:42Z</cp:lastPrinted>
  <dcterms:created xsi:type="dcterms:W3CDTF">2003-07-22T10:34:46Z</dcterms:created>
  <dcterms:modified xsi:type="dcterms:W3CDTF">2017-12-08T12:38:36Z</dcterms:modified>
</cp:coreProperties>
</file>